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0" documentId="13_ncr:1_{43FFA0C7-D38F-421F-8C7A-2E5DCE29EC5D}" xr6:coauthVersionLast="47" xr6:coauthVersionMax="47" xr10:uidLastSave="{00000000-0000-0000-0000-000000000000}"/>
  <bookViews>
    <workbookView xWindow="-96" yWindow="-96" windowWidth="23232" windowHeight="12432" tabRatio="591" activeTab="4" xr2:uid="{00000000-000D-0000-FFFF-FFFF00000000}"/>
  </bookViews>
  <sheets>
    <sheet name="Параметри" sheetId="13" r:id="rId1"/>
    <sheet name="Бодови" sheetId="12" r:id="rId2"/>
    <sheet name="Натпревари" sheetId="1" r:id="rId3"/>
    <sheet name="РезултатиНатпреварувачи" sheetId="35" r:id="rId4"/>
    <sheet name="РангЛиста" sheetId="36" r:id="rId5"/>
    <sheet name="KataDopolnitelno" sheetId="37" r:id="rId6"/>
  </sheets>
  <externalReferences>
    <externalReference r:id="rId7"/>
  </externalReferences>
  <definedNames>
    <definedName name="_xlnm._FilterDatabase" localSheetId="1" hidden="1">Бодови!$A$1:$P$25</definedName>
    <definedName name="_xlnm._FilterDatabase" localSheetId="4" hidden="1">РангЛиста!$A$1:$H$536</definedName>
    <definedName name="_xlnm._FilterDatabase" localSheetId="3" hidden="1">РезултатиНатпреварувачи!$A$1:$V$227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94" i="35" l="1"/>
  <c r="T194" i="35"/>
  <c r="S194" i="35"/>
  <c r="R194" i="35"/>
  <c r="G9" i="37"/>
  <c r="G8" i="37"/>
  <c r="G6" i="37"/>
  <c r="G5" i="37"/>
  <c r="G3" i="37"/>
  <c r="G2" i="37"/>
  <c r="U226" i="35"/>
  <c r="T226" i="35"/>
  <c r="S226" i="35"/>
  <c r="R226" i="35"/>
  <c r="O226" i="35"/>
  <c r="P226" i="35" s="1"/>
  <c r="U223" i="35"/>
  <c r="T223" i="35"/>
  <c r="S223" i="35"/>
  <c r="R223" i="35"/>
  <c r="O223" i="35"/>
  <c r="P223" i="35" s="1"/>
  <c r="U222" i="35"/>
  <c r="T222" i="35"/>
  <c r="S222" i="35"/>
  <c r="R222" i="35"/>
  <c r="O222" i="35"/>
  <c r="P222" i="35" s="1"/>
  <c r="P218" i="35"/>
  <c r="R218" i="35"/>
  <c r="S218" i="35"/>
  <c r="T218" i="35"/>
  <c r="U218" i="35"/>
  <c r="U205" i="35"/>
  <c r="T205" i="35"/>
  <c r="S205" i="35"/>
  <c r="R205" i="35"/>
  <c r="O205" i="35"/>
  <c r="P205" i="35" s="1"/>
  <c r="U202" i="35"/>
  <c r="T202" i="35"/>
  <c r="S202" i="35"/>
  <c r="R202" i="35"/>
  <c r="U201" i="35"/>
  <c r="T201" i="35"/>
  <c r="S201" i="35"/>
  <c r="R201" i="35"/>
  <c r="U200" i="35"/>
  <c r="T200" i="35"/>
  <c r="S200" i="35"/>
  <c r="R200" i="35"/>
  <c r="O202" i="35"/>
  <c r="O201" i="35"/>
  <c r="S9" i="37"/>
  <c r="S8" i="37"/>
  <c r="S6" i="37"/>
  <c r="S5" i="37"/>
  <c r="S3" i="37"/>
  <c r="S13" i="37" s="1"/>
  <c r="S2" i="37"/>
  <c r="R9" i="37"/>
  <c r="R8" i="37"/>
  <c r="R6" i="37"/>
  <c r="R5" i="37"/>
  <c r="R3" i="37"/>
  <c r="R2" i="37"/>
  <c r="I9" i="37"/>
  <c r="I8" i="37"/>
  <c r="I6" i="37"/>
  <c r="I5" i="37"/>
  <c r="I3" i="37"/>
  <c r="I12" i="37" s="1"/>
  <c r="I2" i="37"/>
  <c r="H9" i="37"/>
  <c r="H8" i="37"/>
  <c r="H6" i="37"/>
  <c r="H5" i="37"/>
  <c r="H3" i="37"/>
  <c r="H2" i="37"/>
  <c r="U129" i="35"/>
  <c r="T129" i="35"/>
  <c r="S129" i="35"/>
  <c r="R129" i="35"/>
  <c r="O129" i="35"/>
  <c r="P129" i="35" s="1"/>
  <c r="U128" i="35"/>
  <c r="T128" i="35"/>
  <c r="S128" i="35"/>
  <c r="R128" i="35"/>
  <c r="O128" i="35"/>
  <c r="P128" i="35" s="1"/>
  <c r="U125" i="35"/>
  <c r="T125" i="35"/>
  <c r="S125" i="35"/>
  <c r="R125" i="35"/>
  <c r="O125" i="35"/>
  <c r="P125" i="35" s="1"/>
  <c r="U117" i="35"/>
  <c r="T117" i="35"/>
  <c r="S117" i="35"/>
  <c r="R117" i="35"/>
  <c r="O117" i="35"/>
  <c r="P117" i="35" s="1"/>
  <c r="U98" i="35"/>
  <c r="T98" i="35"/>
  <c r="S98" i="35"/>
  <c r="R98" i="35"/>
  <c r="O98" i="35"/>
  <c r="P98" i="35" s="1"/>
  <c r="U97" i="35"/>
  <c r="T97" i="35"/>
  <c r="S97" i="35"/>
  <c r="R97" i="35"/>
  <c r="O97" i="35"/>
  <c r="P97" i="35" s="1"/>
  <c r="U96" i="35"/>
  <c r="T96" i="35"/>
  <c r="S96" i="35"/>
  <c r="R96" i="35"/>
  <c r="O96" i="35"/>
  <c r="P96" i="35" s="1"/>
  <c r="U95" i="35"/>
  <c r="T95" i="35"/>
  <c r="S95" i="35"/>
  <c r="R95" i="35"/>
  <c r="O95" i="35"/>
  <c r="P95" i="35" s="1"/>
  <c r="U100" i="35"/>
  <c r="T100" i="35"/>
  <c r="S100" i="35"/>
  <c r="R100" i="35"/>
  <c r="O100" i="35"/>
  <c r="P100" i="35" s="1"/>
  <c r="U99" i="35"/>
  <c r="T99" i="35"/>
  <c r="S99" i="35"/>
  <c r="R99" i="35"/>
  <c r="O99" i="35"/>
  <c r="P99" i="35" s="1"/>
  <c r="U41" i="35"/>
  <c r="T41" i="35"/>
  <c r="S41" i="35"/>
  <c r="R41" i="35"/>
  <c r="O41" i="35"/>
  <c r="P41" i="35" s="1"/>
  <c r="U221" i="35"/>
  <c r="T221" i="35"/>
  <c r="S221" i="35"/>
  <c r="R221" i="35"/>
  <c r="P221" i="35"/>
  <c r="U199" i="35"/>
  <c r="T199" i="35"/>
  <c r="S199" i="35"/>
  <c r="R199" i="35"/>
  <c r="O199" i="35"/>
  <c r="P199" i="35" s="1"/>
  <c r="U198" i="35"/>
  <c r="T198" i="35"/>
  <c r="S198" i="35"/>
  <c r="R198" i="35"/>
  <c r="O198" i="35"/>
  <c r="P198" i="35" s="1"/>
  <c r="U197" i="35"/>
  <c r="T197" i="35"/>
  <c r="S197" i="35"/>
  <c r="R197" i="35"/>
  <c r="U184" i="35"/>
  <c r="T184" i="35"/>
  <c r="S184" i="35"/>
  <c r="R184" i="35"/>
  <c r="O184" i="35"/>
  <c r="P184" i="35" s="1"/>
  <c r="U183" i="35"/>
  <c r="T183" i="35"/>
  <c r="S183" i="35"/>
  <c r="R183" i="35"/>
  <c r="O183" i="35"/>
  <c r="P183" i="35" s="1"/>
  <c r="U225" i="35"/>
  <c r="T225" i="35"/>
  <c r="S225" i="35"/>
  <c r="R225" i="35"/>
  <c r="O225" i="35"/>
  <c r="P225" i="35" s="1"/>
  <c r="U224" i="35"/>
  <c r="T224" i="35"/>
  <c r="S224" i="35"/>
  <c r="R224" i="35"/>
  <c r="U192" i="35"/>
  <c r="T192" i="35"/>
  <c r="S192" i="35"/>
  <c r="R192" i="35"/>
  <c r="O192" i="35"/>
  <c r="P192" i="35" s="1"/>
  <c r="U191" i="35"/>
  <c r="T191" i="35"/>
  <c r="S191" i="35"/>
  <c r="R191" i="35"/>
  <c r="U190" i="35"/>
  <c r="T190" i="35"/>
  <c r="S190" i="35"/>
  <c r="R190" i="35"/>
  <c r="O190" i="35"/>
  <c r="P190" i="35" s="1"/>
  <c r="U212" i="35"/>
  <c r="T212" i="35"/>
  <c r="S212" i="35"/>
  <c r="R212" i="35"/>
  <c r="O212" i="35"/>
  <c r="P212" i="35" s="1"/>
  <c r="U204" i="35"/>
  <c r="T204" i="35"/>
  <c r="S204" i="35"/>
  <c r="R204" i="35"/>
  <c r="O204" i="35"/>
  <c r="P204" i="35" s="1"/>
  <c r="U203" i="35"/>
  <c r="T203" i="35"/>
  <c r="S203" i="35"/>
  <c r="R203" i="35"/>
  <c r="P203" i="35"/>
  <c r="U182" i="35"/>
  <c r="T182" i="35"/>
  <c r="S182" i="35"/>
  <c r="R182" i="35"/>
  <c r="O182" i="35"/>
  <c r="P182" i="35" s="1"/>
  <c r="U181" i="35"/>
  <c r="T181" i="35"/>
  <c r="S181" i="35"/>
  <c r="R181" i="35"/>
  <c r="O181" i="35"/>
  <c r="P181" i="35" s="1"/>
  <c r="U180" i="35"/>
  <c r="T180" i="35"/>
  <c r="S180" i="35"/>
  <c r="R180" i="35"/>
  <c r="U196" i="35"/>
  <c r="T196" i="35"/>
  <c r="S196" i="35"/>
  <c r="R196" i="35"/>
  <c r="O196" i="35"/>
  <c r="P196" i="35" s="1"/>
  <c r="U195" i="35"/>
  <c r="T195" i="35"/>
  <c r="S195" i="35"/>
  <c r="R195" i="35"/>
  <c r="O195" i="35"/>
  <c r="P195" i="35" s="1"/>
  <c r="U193" i="35"/>
  <c r="T193" i="35"/>
  <c r="S193" i="35"/>
  <c r="R193" i="35"/>
  <c r="O193" i="35"/>
  <c r="P193" i="35" s="1"/>
  <c r="U220" i="35"/>
  <c r="T220" i="35"/>
  <c r="S220" i="35"/>
  <c r="R220" i="35"/>
  <c r="O220" i="35"/>
  <c r="P220" i="35" s="1"/>
  <c r="U219" i="35"/>
  <c r="T219" i="35"/>
  <c r="S219" i="35"/>
  <c r="R219" i="35"/>
  <c r="O219" i="35"/>
  <c r="P219" i="35" s="1"/>
  <c r="U211" i="35"/>
  <c r="T211" i="35"/>
  <c r="S211" i="35"/>
  <c r="R211" i="35"/>
  <c r="O211" i="35"/>
  <c r="P211" i="35" s="1"/>
  <c r="U210" i="35"/>
  <c r="T210" i="35"/>
  <c r="S210" i="35"/>
  <c r="R210" i="35"/>
  <c r="O210" i="35"/>
  <c r="P210" i="35" s="1"/>
  <c r="U209" i="35"/>
  <c r="T209" i="35"/>
  <c r="S209" i="35"/>
  <c r="R209" i="35"/>
  <c r="U179" i="35"/>
  <c r="T179" i="35"/>
  <c r="S179" i="35"/>
  <c r="R179" i="35"/>
  <c r="O179" i="35"/>
  <c r="P179" i="35" s="1"/>
  <c r="U178" i="35"/>
  <c r="T178" i="35"/>
  <c r="S178" i="35"/>
  <c r="R178" i="35"/>
  <c r="U217" i="35"/>
  <c r="T217" i="35"/>
  <c r="S217" i="35"/>
  <c r="R217" i="35"/>
  <c r="O217" i="35"/>
  <c r="P217" i="35" s="1"/>
  <c r="U216" i="35"/>
  <c r="T216" i="35"/>
  <c r="S216" i="35"/>
  <c r="R216" i="35"/>
  <c r="O216" i="35"/>
  <c r="P216" i="35" s="1"/>
  <c r="U215" i="35"/>
  <c r="T215" i="35"/>
  <c r="S215" i="35"/>
  <c r="R215" i="35"/>
  <c r="U208" i="35"/>
  <c r="T208" i="35"/>
  <c r="S208" i="35"/>
  <c r="R208" i="35"/>
  <c r="O208" i="35"/>
  <c r="P208" i="35" s="1"/>
  <c r="U207" i="35"/>
  <c r="T207" i="35"/>
  <c r="S207" i="35"/>
  <c r="R207" i="35"/>
  <c r="O207" i="35"/>
  <c r="P207" i="35" s="1"/>
  <c r="U206" i="35"/>
  <c r="T206" i="35"/>
  <c r="S206" i="35"/>
  <c r="R206" i="35"/>
  <c r="P206" i="35"/>
  <c r="U177" i="35"/>
  <c r="T177" i="35"/>
  <c r="S177" i="35"/>
  <c r="R177" i="35"/>
  <c r="U214" i="35"/>
  <c r="T214" i="35"/>
  <c r="S214" i="35"/>
  <c r="R214" i="35"/>
  <c r="O214" i="35"/>
  <c r="P214" i="35" s="1"/>
  <c r="U213" i="35"/>
  <c r="T213" i="35"/>
  <c r="S213" i="35"/>
  <c r="R213" i="35"/>
  <c r="O213" i="35"/>
  <c r="P213" i="35" s="1"/>
  <c r="U189" i="35"/>
  <c r="T189" i="35"/>
  <c r="S189" i="35"/>
  <c r="R189" i="35"/>
  <c r="O189" i="35"/>
  <c r="P189" i="35" s="1"/>
  <c r="U188" i="35"/>
  <c r="T188" i="35"/>
  <c r="S188" i="35"/>
  <c r="R188" i="35"/>
  <c r="U187" i="35"/>
  <c r="T187" i="35"/>
  <c r="S187" i="35"/>
  <c r="R187" i="35"/>
  <c r="O187" i="35"/>
  <c r="P187" i="35" s="1"/>
  <c r="U186" i="35"/>
  <c r="T186" i="35"/>
  <c r="S186" i="35"/>
  <c r="R186" i="35"/>
  <c r="O186" i="35"/>
  <c r="P186" i="35" s="1"/>
  <c r="U185" i="35"/>
  <c r="T185" i="35"/>
  <c r="S185" i="35"/>
  <c r="R185" i="35"/>
  <c r="U176" i="35"/>
  <c r="T176" i="35"/>
  <c r="S176" i="35"/>
  <c r="R176" i="35"/>
  <c r="O176" i="35"/>
  <c r="P176" i="35" s="1"/>
  <c r="U175" i="35"/>
  <c r="T175" i="35"/>
  <c r="S175" i="35"/>
  <c r="R175" i="35"/>
  <c r="O175" i="35"/>
  <c r="P175" i="35" s="1"/>
  <c r="U174" i="35"/>
  <c r="T174" i="35"/>
  <c r="S174" i="35"/>
  <c r="R174" i="35"/>
  <c r="P174" i="35"/>
  <c r="O3" i="35"/>
  <c r="O4" i="35"/>
  <c r="O5" i="35"/>
  <c r="O6" i="35"/>
  <c r="O7" i="35"/>
  <c r="O8" i="35"/>
  <c r="O9" i="35"/>
  <c r="O10" i="35"/>
  <c r="O11" i="35"/>
  <c r="O12" i="35"/>
  <c r="P12" i="35" s="1"/>
  <c r="O13" i="35"/>
  <c r="O14" i="35"/>
  <c r="O15" i="35"/>
  <c r="O16" i="35"/>
  <c r="O17" i="35"/>
  <c r="O18" i="35"/>
  <c r="O19" i="35"/>
  <c r="O20" i="35"/>
  <c r="O21" i="35"/>
  <c r="O22" i="35"/>
  <c r="O23" i="35"/>
  <c r="P23" i="35" s="1"/>
  <c r="O24" i="35"/>
  <c r="P24" i="35" s="1"/>
  <c r="O25" i="35"/>
  <c r="O26" i="35"/>
  <c r="O27" i="35"/>
  <c r="O28" i="35"/>
  <c r="O29" i="35"/>
  <c r="O30" i="35"/>
  <c r="O31" i="35"/>
  <c r="O32" i="35"/>
  <c r="O33" i="35"/>
  <c r="O34" i="35"/>
  <c r="O35" i="35"/>
  <c r="O36" i="35"/>
  <c r="O37" i="35"/>
  <c r="O38" i="35"/>
  <c r="O39" i="35"/>
  <c r="O40" i="35"/>
  <c r="O42" i="35"/>
  <c r="O43" i="35"/>
  <c r="O44" i="35"/>
  <c r="O45" i="35"/>
  <c r="O46" i="35"/>
  <c r="O47" i="35"/>
  <c r="O48" i="35"/>
  <c r="O49" i="35"/>
  <c r="O50" i="35"/>
  <c r="O51" i="35"/>
  <c r="O52" i="35"/>
  <c r="O53" i="35"/>
  <c r="O54" i="35"/>
  <c r="O55" i="35"/>
  <c r="O56" i="35"/>
  <c r="O57" i="35"/>
  <c r="O58" i="35"/>
  <c r="O59" i="35"/>
  <c r="O60" i="35"/>
  <c r="P60" i="35" s="1"/>
  <c r="O61" i="35"/>
  <c r="P61" i="35" s="1"/>
  <c r="O62" i="35"/>
  <c r="O63" i="35"/>
  <c r="O64" i="35"/>
  <c r="O65" i="35"/>
  <c r="O66" i="35"/>
  <c r="O67" i="35"/>
  <c r="O68" i="35"/>
  <c r="O69" i="35"/>
  <c r="O70" i="35"/>
  <c r="O71" i="35"/>
  <c r="O72" i="35"/>
  <c r="O73" i="35"/>
  <c r="O74" i="35"/>
  <c r="O75" i="35"/>
  <c r="O76" i="35"/>
  <c r="O77" i="35"/>
  <c r="O78" i="35"/>
  <c r="O79" i="35"/>
  <c r="O80" i="35"/>
  <c r="O81" i="35"/>
  <c r="O82" i="35"/>
  <c r="O83" i="35"/>
  <c r="O84" i="35"/>
  <c r="O85" i="35"/>
  <c r="O86" i="35"/>
  <c r="O87" i="35"/>
  <c r="O88" i="35"/>
  <c r="O89" i="35"/>
  <c r="O90" i="35"/>
  <c r="O91" i="35"/>
  <c r="O92" i="35"/>
  <c r="O93" i="35"/>
  <c r="O94" i="35"/>
  <c r="O101" i="35"/>
  <c r="O102" i="35"/>
  <c r="O103" i="35"/>
  <c r="O104" i="35"/>
  <c r="O105" i="35"/>
  <c r="O106" i="35"/>
  <c r="O107" i="35"/>
  <c r="O108" i="35"/>
  <c r="O109" i="35"/>
  <c r="O110" i="35"/>
  <c r="O111" i="35"/>
  <c r="O112" i="35"/>
  <c r="O113" i="35"/>
  <c r="O114" i="35"/>
  <c r="O115" i="35"/>
  <c r="O116" i="35"/>
  <c r="O118" i="35"/>
  <c r="O119" i="35"/>
  <c r="O120" i="35"/>
  <c r="O121" i="35"/>
  <c r="O122" i="35"/>
  <c r="O123" i="35"/>
  <c r="O124" i="35"/>
  <c r="O126" i="35"/>
  <c r="O127" i="35"/>
  <c r="O134" i="35"/>
  <c r="O135" i="35"/>
  <c r="O131" i="35"/>
  <c r="O132" i="35"/>
  <c r="O148" i="35"/>
  <c r="O149" i="35"/>
  <c r="O160" i="35"/>
  <c r="O161" i="35"/>
  <c r="O154" i="35"/>
  <c r="P154" i="35" s="1"/>
  <c r="O155" i="35"/>
  <c r="O151" i="35"/>
  <c r="O152" i="35"/>
  <c r="O163" i="35"/>
  <c r="O164" i="35"/>
  <c r="O169" i="35"/>
  <c r="O170" i="35"/>
  <c r="P170" i="35" s="1"/>
  <c r="O157" i="35"/>
  <c r="O158" i="35"/>
  <c r="O165" i="35"/>
  <c r="O166" i="35"/>
  <c r="O167" i="35"/>
  <c r="O172" i="35"/>
  <c r="O173" i="35"/>
  <c r="O137" i="35"/>
  <c r="O138" i="35"/>
  <c r="O140" i="35"/>
  <c r="O141" i="35"/>
  <c r="O143" i="35"/>
  <c r="O144" i="35"/>
  <c r="O145" i="35"/>
  <c r="O146" i="35"/>
  <c r="O2" i="35"/>
  <c r="R6" i="35"/>
  <c r="S6" i="35"/>
  <c r="T6" i="35"/>
  <c r="U6" i="35"/>
  <c r="R7" i="35"/>
  <c r="S7" i="35"/>
  <c r="T7" i="35"/>
  <c r="U7" i="35"/>
  <c r="R8" i="35"/>
  <c r="S8" i="35"/>
  <c r="T8" i="35"/>
  <c r="U8" i="35"/>
  <c r="R9" i="35"/>
  <c r="S9" i="35"/>
  <c r="T9" i="35"/>
  <c r="U9" i="35"/>
  <c r="R10" i="35"/>
  <c r="S10" i="35"/>
  <c r="T10" i="35"/>
  <c r="U10" i="35"/>
  <c r="R11" i="35"/>
  <c r="S11" i="35"/>
  <c r="T11" i="35"/>
  <c r="U11" i="35"/>
  <c r="R12" i="35"/>
  <c r="S12" i="35"/>
  <c r="T12" i="35"/>
  <c r="U12" i="35"/>
  <c r="R13" i="35"/>
  <c r="S13" i="35"/>
  <c r="T13" i="35"/>
  <c r="U13" i="35"/>
  <c r="R14" i="35"/>
  <c r="S14" i="35"/>
  <c r="T14" i="35"/>
  <c r="U14" i="35"/>
  <c r="R15" i="35"/>
  <c r="S15" i="35"/>
  <c r="T15" i="35"/>
  <c r="U15" i="35"/>
  <c r="R16" i="35"/>
  <c r="S16" i="35"/>
  <c r="T16" i="35"/>
  <c r="U16" i="35"/>
  <c r="R17" i="35"/>
  <c r="S17" i="35"/>
  <c r="T17" i="35"/>
  <c r="U17" i="35"/>
  <c r="R18" i="35"/>
  <c r="S18" i="35"/>
  <c r="T18" i="35"/>
  <c r="U18" i="35"/>
  <c r="R19" i="35"/>
  <c r="S19" i="35"/>
  <c r="T19" i="35"/>
  <c r="U19" i="35"/>
  <c r="R20" i="35"/>
  <c r="S20" i="35"/>
  <c r="T20" i="35"/>
  <c r="U20" i="35"/>
  <c r="R21" i="35"/>
  <c r="S21" i="35"/>
  <c r="T21" i="35"/>
  <c r="U21" i="35"/>
  <c r="R22" i="35"/>
  <c r="S22" i="35"/>
  <c r="T22" i="35"/>
  <c r="U22" i="35"/>
  <c r="R23" i="35"/>
  <c r="S23" i="35"/>
  <c r="T23" i="35"/>
  <c r="U23" i="35"/>
  <c r="R24" i="35"/>
  <c r="S24" i="35"/>
  <c r="T24" i="35"/>
  <c r="U24" i="35"/>
  <c r="R25" i="35"/>
  <c r="S25" i="35"/>
  <c r="T25" i="35"/>
  <c r="U25" i="35"/>
  <c r="R26" i="35"/>
  <c r="S26" i="35"/>
  <c r="T26" i="35"/>
  <c r="U26" i="35"/>
  <c r="R27" i="35"/>
  <c r="S27" i="35"/>
  <c r="T27" i="35"/>
  <c r="U27" i="35"/>
  <c r="R28" i="35"/>
  <c r="S28" i="35"/>
  <c r="T28" i="35"/>
  <c r="U28" i="35"/>
  <c r="R29" i="35"/>
  <c r="S29" i="35"/>
  <c r="T29" i="35"/>
  <c r="U29" i="35"/>
  <c r="R30" i="35"/>
  <c r="S30" i="35"/>
  <c r="T30" i="35"/>
  <c r="U30" i="35"/>
  <c r="R31" i="35"/>
  <c r="S31" i="35"/>
  <c r="T31" i="35"/>
  <c r="U31" i="35"/>
  <c r="R32" i="35"/>
  <c r="S32" i="35"/>
  <c r="T32" i="35"/>
  <c r="U32" i="35"/>
  <c r="R33" i="35"/>
  <c r="S33" i="35"/>
  <c r="T33" i="35"/>
  <c r="U33" i="35"/>
  <c r="R34" i="35"/>
  <c r="S34" i="35"/>
  <c r="T34" i="35"/>
  <c r="U34" i="35"/>
  <c r="R35" i="35"/>
  <c r="S35" i="35"/>
  <c r="T35" i="35"/>
  <c r="U35" i="35"/>
  <c r="R36" i="35"/>
  <c r="S36" i="35"/>
  <c r="T36" i="35"/>
  <c r="U36" i="35"/>
  <c r="R37" i="35"/>
  <c r="S37" i="35"/>
  <c r="T37" i="35"/>
  <c r="U37" i="35"/>
  <c r="R38" i="35"/>
  <c r="S38" i="35"/>
  <c r="T38" i="35"/>
  <c r="U38" i="35"/>
  <c r="R39" i="35"/>
  <c r="S39" i="35"/>
  <c r="T39" i="35"/>
  <c r="U39" i="35"/>
  <c r="R40" i="35"/>
  <c r="S40" i="35"/>
  <c r="T40" i="35"/>
  <c r="U40" i="35"/>
  <c r="R42" i="35"/>
  <c r="S42" i="35"/>
  <c r="T42" i="35"/>
  <c r="U42" i="35"/>
  <c r="R43" i="35"/>
  <c r="S43" i="35"/>
  <c r="T43" i="35"/>
  <c r="U43" i="35"/>
  <c r="R44" i="35"/>
  <c r="S44" i="35"/>
  <c r="T44" i="35"/>
  <c r="U44" i="35"/>
  <c r="R45" i="35"/>
  <c r="S45" i="35"/>
  <c r="T45" i="35"/>
  <c r="U45" i="35"/>
  <c r="R46" i="35"/>
  <c r="S46" i="35"/>
  <c r="T46" i="35"/>
  <c r="U46" i="35"/>
  <c r="R47" i="35"/>
  <c r="S47" i="35"/>
  <c r="T47" i="35"/>
  <c r="U47" i="35"/>
  <c r="R48" i="35"/>
  <c r="S48" i="35"/>
  <c r="T48" i="35"/>
  <c r="U48" i="35"/>
  <c r="R49" i="35"/>
  <c r="S49" i="35"/>
  <c r="T49" i="35"/>
  <c r="U49" i="35"/>
  <c r="R50" i="35"/>
  <c r="S50" i="35"/>
  <c r="T50" i="35"/>
  <c r="U50" i="35"/>
  <c r="R51" i="35"/>
  <c r="S51" i="35"/>
  <c r="T51" i="35"/>
  <c r="U51" i="35"/>
  <c r="R52" i="35"/>
  <c r="S52" i="35"/>
  <c r="T52" i="35"/>
  <c r="U52" i="35"/>
  <c r="R53" i="35"/>
  <c r="S53" i="35"/>
  <c r="T53" i="35"/>
  <c r="U53" i="35"/>
  <c r="R54" i="35"/>
  <c r="S54" i="35"/>
  <c r="T54" i="35"/>
  <c r="U54" i="35"/>
  <c r="R55" i="35"/>
  <c r="S55" i="35"/>
  <c r="T55" i="35"/>
  <c r="U55" i="35"/>
  <c r="R56" i="35"/>
  <c r="S56" i="35"/>
  <c r="T56" i="35"/>
  <c r="U56" i="35"/>
  <c r="R57" i="35"/>
  <c r="S57" i="35"/>
  <c r="T57" i="35"/>
  <c r="U57" i="35"/>
  <c r="R58" i="35"/>
  <c r="S58" i="35"/>
  <c r="T58" i="35"/>
  <c r="U58" i="35"/>
  <c r="R59" i="35"/>
  <c r="S59" i="35"/>
  <c r="T59" i="35"/>
  <c r="U59" i="35"/>
  <c r="R60" i="35"/>
  <c r="S60" i="35"/>
  <c r="T60" i="35"/>
  <c r="U60" i="35"/>
  <c r="R61" i="35"/>
  <c r="S61" i="35"/>
  <c r="T61" i="35"/>
  <c r="U61" i="35"/>
  <c r="R62" i="35"/>
  <c r="S62" i="35"/>
  <c r="T62" i="35"/>
  <c r="U62" i="35"/>
  <c r="R63" i="35"/>
  <c r="S63" i="35"/>
  <c r="T63" i="35"/>
  <c r="U63" i="35"/>
  <c r="R64" i="35"/>
  <c r="S64" i="35"/>
  <c r="T64" i="35"/>
  <c r="U64" i="35"/>
  <c r="R65" i="35"/>
  <c r="S65" i="35"/>
  <c r="T65" i="35"/>
  <c r="U65" i="35"/>
  <c r="R66" i="35"/>
  <c r="S66" i="35"/>
  <c r="T66" i="35"/>
  <c r="U66" i="35"/>
  <c r="R67" i="35"/>
  <c r="S67" i="35"/>
  <c r="T67" i="35"/>
  <c r="U67" i="35"/>
  <c r="R68" i="35"/>
  <c r="S68" i="35"/>
  <c r="T68" i="35"/>
  <c r="U68" i="35"/>
  <c r="R69" i="35"/>
  <c r="S69" i="35"/>
  <c r="T69" i="35"/>
  <c r="U69" i="35"/>
  <c r="R70" i="35"/>
  <c r="S70" i="35"/>
  <c r="T70" i="35"/>
  <c r="U70" i="35"/>
  <c r="R71" i="35"/>
  <c r="S71" i="35"/>
  <c r="T71" i="35"/>
  <c r="U71" i="35"/>
  <c r="R72" i="35"/>
  <c r="S72" i="35"/>
  <c r="T72" i="35"/>
  <c r="U72" i="35"/>
  <c r="R73" i="35"/>
  <c r="S73" i="35"/>
  <c r="T73" i="35"/>
  <c r="U73" i="35"/>
  <c r="R74" i="35"/>
  <c r="S74" i="35"/>
  <c r="T74" i="35"/>
  <c r="U74" i="35"/>
  <c r="R75" i="35"/>
  <c r="S75" i="35"/>
  <c r="T75" i="35"/>
  <c r="U75" i="35"/>
  <c r="R76" i="35"/>
  <c r="S76" i="35"/>
  <c r="T76" i="35"/>
  <c r="U76" i="35"/>
  <c r="R77" i="35"/>
  <c r="S77" i="35"/>
  <c r="T77" i="35"/>
  <c r="U77" i="35"/>
  <c r="R78" i="35"/>
  <c r="S78" i="35"/>
  <c r="T78" i="35"/>
  <c r="U78" i="35"/>
  <c r="R79" i="35"/>
  <c r="S79" i="35"/>
  <c r="T79" i="35"/>
  <c r="U79" i="35"/>
  <c r="R80" i="35"/>
  <c r="S80" i="35"/>
  <c r="T80" i="35"/>
  <c r="U80" i="35"/>
  <c r="R81" i="35"/>
  <c r="S81" i="35"/>
  <c r="T81" i="35"/>
  <c r="U81" i="35"/>
  <c r="R82" i="35"/>
  <c r="S82" i="35"/>
  <c r="T82" i="35"/>
  <c r="U82" i="35"/>
  <c r="R83" i="35"/>
  <c r="S83" i="35"/>
  <c r="T83" i="35"/>
  <c r="U83" i="35"/>
  <c r="R84" i="35"/>
  <c r="S84" i="35"/>
  <c r="T84" i="35"/>
  <c r="U84" i="35"/>
  <c r="R85" i="35"/>
  <c r="S85" i="35"/>
  <c r="T85" i="35"/>
  <c r="U85" i="35"/>
  <c r="R86" i="35"/>
  <c r="S86" i="35"/>
  <c r="T86" i="35"/>
  <c r="U86" i="35"/>
  <c r="R87" i="35"/>
  <c r="S87" i="35"/>
  <c r="T87" i="35"/>
  <c r="U87" i="35"/>
  <c r="R88" i="35"/>
  <c r="S88" i="35"/>
  <c r="T88" i="35"/>
  <c r="U88" i="35"/>
  <c r="R89" i="35"/>
  <c r="S89" i="35"/>
  <c r="T89" i="35"/>
  <c r="U89" i="35"/>
  <c r="R90" i="35"/>
  <c r="S90" i="35"/>
  <c r="T90" i="35"/>
  <c r="U90" i="35"/>
  <c r="R91" i="35"/>
  <c r="S91" i="35"/>
  <c r="T91" i="35"/>
  <c r="U91" i="35"/>
  <c r="R92" i="35"/>
  <c r="S92" i="35"/>
  <c r="T92" i="35"/>
  <c r="U92" i="35"/>
  <c r="R93" i="35"/>
  <c r="S93" i="35"/>
  <c r="T93" i="35"/>
  <c r="U93" i="35"/>
  <c r="R94" i="35"/>
  <c r="S94" i="35"/>
  <c r="T94" i="35"/>
  <c r="U94" i="35"/>
  <c r="R101" i="35"/>
  <c r="S101" i="35"/>
  <c r="T101" i="35"/>
  <c r="U101" i="35"/>
  <c r="R102" i="35"/>
  <c r="S102" i="35"/>
  <c r="T102" i="35"/>
  <c r="U102" i="35"/>
  <c r="R103" i="35"/>
  <c r="S103" i="35"/>
  <c r="T103" i="35"/>
  <c r="U103" i="35"/>
  <c r="R104" i="35"/>
  <c r="S104" i="35"/>
  <c r="T104" i="35"/>
  <c r="U104" i="35"/>
  <c r="R105" i="35"/>
  <c r="S105" i="35"/>
  <c r="T105" i="35"/>
  <c r="U105" i="35"/>
  <c r="R106" i="35"/>
  <c r="S106" i="35"/>
  <c r="T106" i="35"/>
  <c r="U106" i="35"/>
  <c r="R107" i="35"/>
  <c r="S107" i="35"/>
  <c r="T107" i="35"/>
  <c r="U107" i="35"/>
  <c r="R108" i="35"/>
  <c r="S108" i="35"/>
  <c r="T108" i="35"/>
  <c r="U108" i="35"/>
  <c r="R109" i="35"/>
  <c r="S109" i="35"/>
  <c r="T109" i="35"/>
  <c r="U109" i="35"/>
  <c r="R110" i="35"/>
  <c r="S110" i="35"/>
  <c r="T110" i="35"/>
  <c r="U110" i="35"/>
  <c r="R111" i="35"/>
  <c r="S111" i="35"/>
  <c r="T111" i="35"/>
  <c r="U111" i="35"/>
  <c r="R112" i="35"/>
  <c r="S112" i="35"/>
  <c r="T112" i="35"/>
  <c r="U112" i="35"/>
  <c r="R113" i="35"/>
  <c r="S113" i="35"/>
  <c r="T113" i="35"/>
  <c r="U113" i="35"/>
  <c r="R114" i="35"/>
  <c r="S114" i="35"/>
  <c r="T114" i="35"/>
  <c r="U114" i="35"/>
  <c r="R115" i="35"/>
  <c r="S115" i="35"/>
  <c r="T115" i="35"/>
  <c r="U115" i="35"/>
  <c r="R116" i="35"/>
  <c r="S116" i="35"/>
  <c r="T116" i="35"/>
  <c r="U116" i="35"/>
  <c r="R118" i="35"/>
  <c r="S118" i="35"/>
  <c r="T118" i="35"/>
  <c r="U118" i="35"/>
  <c r="R119" i="35"/>
  <c r="S119" i="35"/>
  <c r="T119" i="35"/>
  <c r="U119" i="35"/>
  <c r="R120" i="35"/>
  <c r="S120" i="35"/>
  <c r="T120" i="35"/>
  <c r="U120" i="35"/>
  <c r="R121" i="35"/>
  <c r="S121" i="35"/>
  <c r="T121" i="35"/>
  <c r="U121" i="35"/>
  <c r="R122" i="35"/>
  <c r="S122" i="35"/>
  <c r="T122" i="35"/>
  <c r="U122" i="35"/>
  <c r="R123" i="35"/>
  <c r="S123" i="35"/>
  <c r="T123" i="35"/>
  <c r="U123" i="35"/>
  <c r="R124" i="35"/>
  <c r="S124" i="35"/>
  <c r="T124" i="35"/>
  <c r="U124" i="35"/>
  <c r="R126" i="35"/>
  <c r="S126" i="35"/>
  <c r="T126" i="35"/>
  <c r="U126" i="35"/>
  <c r="R127" i="35"/>
  <c r="S127" i="35"/>
  <c r="T127" i="35"/>
  <c r="U127" i="35"/>
  <c r="R133" i="35"/>
  <c r="S133" i="35"/>
  <c r="T133" i="35"/>
  <c r="U133" i="35"/>
  <c r="R134" i="35"/>
  <c r="S134" i="35"/>
  <c r="T134" i="35"/>
  <c r="U134" i="35"/>
  <c r="R135" i="35"/>
  <c r="S135" i="35"/>
  <c r="T135" i="35"/>
  <c r="U135" i="35"/>
  <c r="R130" i="35"/>
  <c r="S130" i="35"/>
  <c r="T130" i="35"/>
  <c r="U130" i="35"/>
  <c r="R131" i="35"/>
  <c r="S131" i="35"/>
  <c r="T131" i="35"/>
  <c r="U131" i="35"/>
  <c r="R132" i="35"/>
  <c r="S132" i="35"/>
  <c r="T132" i="35"/>
  <c r="U132" i="35"/>
  <c r="R147" i="35"/>
  <c r="S147" i="35"/>
  <c r="T147" i="35"/>
  <c r="U147" i="35"/>
  <c r="R148" i="35"/>
  <c r="S148" i="35"/>
  <c r="T148" i="35"/>
  <c r="U148" i="35"/>
  <c r="R149" i="35"/>
  <c r="S149" i="35"/>
  <c r="T149" i="35"/>
  <c r="U149" i="35"/>
  <c r="R159" i="35"/>
  <c r="S159" i="35"/>
  <c r="T159" i="35"/>
  <c r="U159" i="35"/>
  <c r="R160" i="35"/>
  <c r="S160" i="35"/>
  <c r="T160" i="35"/>
  <c r="U160" i="35"/>
  <c r="R161" i="35"/>
  <c r="S161" i="35"/>
  <c r="T161" i="35"/>
  <c r="U161" i="35"/>
  <c r="R153" i="35"/>
  <c r="S153" i="35"/>
  <c r="T153" i="35"/>
  <c r="U153" i="35"/>
  <c r="R154" i="35"/>
  <c r="S154" i="35"/>
  <c r="T154" i="35"/>
  <c r="U154" i="35"/>
  <c r="R155" i="35"/>
  <c r="S155" i="35"/>
  <c r="T155" i="35"/>
  <c r="U155" i="35"/>
  <c r="R150" i="35"/>
  <c r="S150" i="35"/>
  <c r="T150" i="35"/>
  <c r="U150" i="35"/>
  <c r="R151" i="35"/>
  <c r="S151" i="35"/>
  <c r="T151" i="35"/>
  <c r="U151" i="35"/>
  <c r="R152" i="35"/>
  <c r="S152" i="35"/>
  <c r="T152" i="35"/>
  <c r="U152" i="35"/>
  <c r="R162" i="35"/>
  <c r="S162" i="35"/>
  <c r="T162" i="35"/>
  <c r="U162" i="35"/>
  <c r="R163" i="35"/>
  <c r="S163" i="35"/>
  <c r="T163" i="35"/>
  <c r="U163" i="35"/>
  <c r="R164" i="35"/>
  <c r="S164" i="35"/>
  <c r="T164" i="35"/>
  <c r="U164" i="35"/>
  <c r="R168" i="35"/>
  <c r="S168" i="35"/>
  <c r="T168" i="35"/>
  <c r="U168" i="35"/>
  <c r="R169" i="35"/>
  <c r="S169" i="35"/>
  <c r="T169" i="35"/>
  <c r="U169" i="35"/>
  <c r="R170" i="35"/>
  <c r="S170" i="35"/>
  <c r="T170" i="35"/>
  <c r="U170" i="35"/>
  <c r="R156" i="35"/>
  <c r="S156" i="35"/>
  <c r="T156" i="35"/>
  <c r="U156" i="35"/>
  <c r="R157" i="35"/>
  <c r="S157" i="35"/>
  <c r="T157" i="35"/>
  <c r="U157" i="35"/>
  <c r="R158" i="35"/>
  <c r="S158" i="35"/>
  <c r="T158" i="35"/>
  <c r="U158" i="35"/>
  <c r="R165" i="35"/>
  <c r="S165" i="35"/>
  <c r="T165" i="35"/>
  <c r="U165" i="35"/>
  <c r="R166" i="35"/>
  <c r="S166" i="35"/>
  <c r="T166" i="35"/>
  <c r="U166" i="35"/>
  <c r="R167" i="35"/>
  <c r="S167" i="35"/>
  <c r="T167" i="35"/>
  <c r="U167" i="35"/>
  <c r="R171" i="35"/>
  <c r="S171" i="35"/>
  <c r="T171" i="35"/>
  <c r="U171" i="35"/>
  <c r="R172" i="35"/>
  <c r="S172" i="35"/>
  <c r="T172" i="35"/>
  <c r="U172" i="35"/>
  <c r="R173" i="35"/>
  <c r="S173" i="35"/>
  <c r="T173" i="35"/>
  <c r="U173" i="35"/>
  <c r="R136" i="35"/>
  <c r="S136" i="35"/>
  <c r="T136" i="35"/>
  <c r="U136" i="35"/>
  <c r="R137" i="35"/>
  <c r="S137" i="35"/>
  <c r="T137" i="35"/>
  <c r="U137" i="35"/>
  <c r="R138" i="35"/>
  <c r="S138" i="35"/>
  <c r="T138" i="35"/>
  <c r="U138" i="35"/>
  <c r="R139" i="35"/>
  <c r="S139" i="35"/>
  <c r="T139" i="35"/>
  <c r="U139" i="35"/>
  <c r="R140" i="35"/>
  <c r="S140" i="35"/>
  <c r="T140" i="35"/>
  <c r="U140" i="35"/>
  <c r="R141" i="35"/>
  <c r="S141" i="35"/>
  <c r="T141" i="35"/>
  <c r="U141" i="35"/>
  <c r="R142" i="35"/>
  <c r="S142" i="35"/>
  <c r="T142" i="35"/>
  <c r="U142" i="35"/>
  <c r="R143" i="35"/>
  <c r="S143" i="35"/>
  <c r="T143" i="35"/>
  <c r="U143" i="35"/>
  <c r="R144" i="35"/>
  <c r="S144" i="35"/>
  <c r="T144" i="35"/>
  <c r="U144" i="35"/>
  <c r="R145" i="35"/>
  <c r="S145" i="35"/>
  <c r="T145" i="35"/>
  <c r="U145" i="35"/>
  <c r="R146" i="35"/>
  <c r="S146" i="35"/>
  <c r="T146" i="35"/>
  <c r="U146" i="35"/>
  <c r="R3" i="35"/>
  <c r="S3" i="35"/>
  <c r="T3" i="35"/>
  <c r="U3" i="35"/>
  <c r="R4" i="35"/>
  <c r="S4" i="35"/>
  <c r="T4" i="35"/>
  <c r="U4" i="35"/>
  <c r="R5" i="35"/>
  <c r="S5" i="35"/>
  <c r="T5" i="35"/>
  <c r="U5" i="35"/>
  <c r="R2" i="35"/>
  <c r="O26" i="12"/>
  <c r="O27" i="12"/>
  <c r="O28" i="12"/>
  <c r="O29" i="12"/>
  <c r="O30" i="12"/>
  <c r="O31" i="12"/>
  <c r="O32" i="12"/>
  <c r="O33" i="12"/>
  <c r="O34" i="12"/>
  <c r="O35" i="12"/>
  <c r="O36" i="12"/>
  <c r="O37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C26" i="12"/>
  <c r="C27" i="12"/>
  <c r="C28" i="12"/>
  <c r="C29" i="12"/>
  <c r="C30" i="12"/>
  <c r="A30" i="12" s="1"/>
  <c r="C31" i="12"/>
  <c r="C32" i="12"/>
  <c r="C33" i="12"/>
  <c r="C34" i="12"/>
  <c r="C35" i="12"/>
  <c r="C36" i="12"/>
  <c r="C37" i="12"/>
  <c r="A37" i="12" s="1"/>
  <c r="M37" i="12"/>
  <c r="L37" i="12"/>
  <c r="J37" i="12"/>
  <c r="I37" i="12"/>
  <c r="G37" i="12"/>
  <c r="F37" i="12"/>
  <c r="M36" i="12"/>
  <c r="L36" i="12"/>
  <c r="J36" i="12"/>
  <c r="I36" i="12"/>
  <c r="G36" i="12"/>
  <c r="F36" i="12"/>
  <c r="M35" i="12"/>
  <c r="L35" i="12"/>
  <c r="J35" i="12"/>
  <c r="I35" i="12"/>
  <c r="G35" i="12"/>
  <c r="N35" i="12" s="1"/>
  <c r="F35" i="12"/>
  <c r="M34" i="12"/>
  <c r="L34" i="12"/>
  <c r="J34" i="12"/>
  <c r="I34" i="12"/>
  <c r="G34" i="12"/>
  <c r="F34" i="12"/>
  <c r="M33" i="12"/>
  <c r="L33" i="12"/>
  <c r="J33" i="12"/>
  <c r="I33" i="12"/>
  <c r="G33" i="12"/>
  <c r="F33" i="12"/>
  <c r="A33" i="12" s="1"/>
  <c r="M32" i="12"/>
  <c r="L32" i="12"/>
  <c r="J32" i="12"/>
  <c r="I32" i="12"/>
  <c r="G32" i="12"/>
  <c r="F32" i="12"/>
  <c r="M31" i="12"/>
  <c r="L31" i="12"/>
  <c r="J31" i="12"/>
  <c r="N31" i="12" s="1"/>
  <c r="I31" i="12"/>
  <c r="A31" i="12" s="1"/>
  <c r="G31" i="12"/>
  <c r="F31" i="12"/>
  <c r="M30" i="12"/>
  <c r="L30" i="12"/>
  <c r="J30" i="12"/>
  <c r="I30" i="12"/>
  <c r="G30" i="12"/>
  <c r="F30" i="12"/>
  <c r="M29" i="12"/>
  <c r="L29" i="12"/>
  <c r="J29" i="12"/>
  <c r="I29" i="12"/>
  <c r="G29" i="12"/>
  <c r="F29" i="12"/>
  <c r="M28" i="12"/>
  <c r="L28" i="12"/>
  <c r="J28" i="12"/>
  <c r="I28" i="12"/>
  <c r="G28" i="12"/>
  <c r="F28" i="12"/>
  <c r="A28" i="12" s="1"/>
  <c r="M27" i="12"/>
  <c r="L27" i="12"/>
  <c r="J27" i="12"/>
  <c r="I27" i="12"/>
  <c r="G27" i="12"/>
  <c r="F27" i="12"/>
  <c r="A27" i="12"/>
  <c r="M26" i="12"/>
  <c r="L26" i="12"/>
  <c r="J26" i="12"/>
  <c r="I26" i="12"/>
  <c r="G26" i="12"/>
  <c r="F26" i="12"/>
  <c r="A26" i="12"/>
  <c r="C23" i="12"/>
  <c r="C24" i="12"/>
  <c r="C25" i="12"/>
  <c r="D21" i="12"/>
  <c r="D22" i="12"/>
  <c r="D23" i="12"/>
  <c r="D24" i="12"/>
  <c r="D25" i="12"/>
  <c r="D20" i="12"/>
  <c r="C21" i="12"/>
  <c r="C22" i="12"/>
  <c r="C20" i="12"/>
  <c r="O25" i="12"/>
  <c r="M25" i="12"/>
  <c r="L25" i="12"/>
  <c r="J25" i="12"/>
  <c r="I25" i="12"/>
  <c r="G25" i="12"/>
  <c r="F25" i="12"/>
  <c r="O24" i="12"/>
  <c r="M24" i="12"/>
  <c r="L24" i="12"/>
  <c r="J24" i="12"/>
  <c r="I24" i="12"/>
  <c r="G24" i="12"/>
  <c r="F24" i="12"/>
  <c r="O23" i="12"/>
  <c r="M23" i="12"/>
  <c r="L23" i="12"/>
  <c r="J23" i="12"/>
  <c r="I23" i="12"/>
  <c r="G23" i="12"/>
  <c r="F23" i="12"/>
  <c r="O22" i="12"/>
  <c r="M22" i="12"/>
  <c r="L22" i="12"/>
  <c r="J22" i="12"/>
  <c r="I22" i="12"/>
  <c r="G22" i="12"/>
  <c r="F22" i="12"/>
  <c r="O21" i="12"/>
  <c r="M21" i="12"/>
  <c r="L21" i="12"/>
  <c r="J21" i="12"/>
  <c r="I21" i="12"/>
  <c r="G21" i="12"/>
  <c r="F21" i="12"/>
  <c r="O20" i="12"/>
  <c r="M20" i="12"/>
  <c r="L20" i="12"/>
  <c r="J20" i="12"/>
  <c r="I20" i="12"/>
  <c r="G20" i="12"/>
  <c r="F20" i="12"/>
  <c r="V194" i="35" l="1"/>
  <c r="I13" i="37"/>
  <c r="H12" i="37"/>
  <c r="R13" i="37"/>
  <c r="H14" i="37"/>
  <c r="V218" i="35"/>
  <c r="L218" i="35" s="1"/>
  <c r="V226" i="35"/>
  <c r="L226" i="35" s="1"/>
  <c r="V222" i="35"/>
  <c r="L222" i="35" s="1"/>
  <c r="V223" i="35"/>
  <c r="M223" i="35" s="1"/>
  <c r="N223" i="35" s="1"/>
  <c r="V205" i="35"/>
  <c r="M205" i="35" s="1"/>
  <c r="N205" i="35" s="1"/>
  <c r="V201" i="35"/>
  <c r="L201" i="35" s="1"/>
  <c r="V202" i="35"/>
  <c r="M202" i="35" s="1"/>
  <c r="N202" i="35" s="1"/>
  <c r="V200" i="35"/>
  <c r="O200" i="35" s="1"/>
  <c r="R14" i="37"/>
  <c r="R12" i="37"/>
  <c r="S14" i="37"/>
  <c r="S12" i="37"/>
  <c r="I14" i="37"/>
  <c r="H13" i="37"/>
  <c r="V129" i="35"/>
  <c r="L129" i="35" s="1"/>
  <c r="V117" i="35"/>
  <c r="L117" i="35" s="1"/>
  <c r="V128" i="35"/>
  <c r="M128" i="35" s="1"/>
  <c r="N128" i="35" s="1"/>
  <c r="V97" i="35"/>
  <c r="M97" i="35" s="1"/>
  <c r="N97" i="35" s="1"/>
  <c r="V125" i="35"/>
  <c r="M125" i="35" s="1"/>
  <c r="N125" i="35" s="1"/>
  <c r="V95" i="35"/>
  <c r="M95" i="35" s="1"/>
  <c r="N95" i="35" s="1"/>
  <c r="V96" i="35"/>
  <c r="M96" i="35" s="1"/>
  <c r="N96" i="35" s="1"/>
  <c r="V99" i="35"/>
  <c r="M99" i="35" s="1"/>
  <c r="N99" i="35" s="1"/>
  <c r="V98" i="35"/>
  <c r="M98" i="35" s="1"/>
  <c r="N98" i="35" s="1"/>
  <c r="V100" i="35"/>
  <c r="L100" i="35" s="1"/>
  <c r="V41" i="35"/>
  <c r="M41" i="35" s="1"/>
  <c r="N41" i="35" s="1"/>
  <c r="V184" i="35"/>
  <c r="L184" i="35" s="1"/>
  <c r="V199" i="35"/>
  <c r="M199" i="35" s="1"/>
  <c r="N199" i="35" s="1"/>
  <c r="V224" i="35"/>
  <c r="V198" i="35"/>
  <c r="L198" i="35" s="1"/>
  <c r="V225" i="35"/>
  <c r="L225" i="35" s="1"/>
  <c r="V183" i="35"/>
  <c r="M183" i="35" s="1"/>
  <c r="N183" i="35" s="1"/>
  <c r="V197" i="35"/>
  <c r="V221" i="35"/>
  <c r="M221" i="35" s="1"/>
  <c r="N221" i="35" s="1"/>
  <c r="V192" i="35"/>
  <c r="M192" i="35" s="1"/>
  <c r="N192" i="35" s="1"/>
  <c r="V191" i="35"/>
  <c r="V190" i="35"/>
  <c r="M190" i="35" s="1"/>
  <c r="N190" i="35" s="1"/>
  <c r="V204" i="35"/>
  <c r="L204" i="35" s="1"/>
  <c r="V212" i="35"/>
  <c r="M212" i="35" s="1"/>
  <c r="N212" i="35" s="1"/>
  <c r="V219" i="35"/>
  <c r="M219" i="35" s="1"/>
  <c r="N219" i="35" s="1"/>
  <c r="V203" i="35"/>
  <c r="M203" i="35" s="1"/>
  <c r="N203" i="35" s="1"/>
  <c r="V215" i="35"/>
  <c r="V193" i="35"/>
  <c r="M193" i="35" s="1"/>
  <c r="N193" i="35" s="1"/>
  <c r="V210" i="35"/>
  <c r="M210" i="35" s="1"/>
  <c r="N210" i="35" s="1"/>
  <c r="V178" i="35"/>
  <c r="V196" i="35"/>
  <c r="L196" i="35" s="1"/>
  <c r="V181" i="35"/>
  <c r="M181" i="35" s="1"/>
  <c r="N181" i="35" s="1"/>
  <c r="V216" i="35"/>
  <c r="M216" i="35" s="1"/>
  <c r="N216" i="35" s="1"/>
  <c r="V208" i="35"/>
  <c r="M208" i="35" s="1"/>
  <c r="N208" i="35" s="1"/>
  <c r="V211" i="35"/>
  <c r="L211" i="35" s="1"/>
  <c r="V179" i="35"/>
  <c r="L179" i="35" s="1"/>
  <c r="V180" i="35"/>
  <c r="V182" i="35"/>
  <c r="M182" i="35" s="1"/>
  <c r="N182" i="35" s="1"/>
  <c r="V220" i="35"/>
  <c r="M220" i="35" s="1"/>
  <c r="N220" i="35" s="1"/>
  <c r="V195" i="35"/>
  <c r="M195" i="35" s="1"/>
  <c r="N195" i="35" s="1"/>
  <c r="V209" i="35"/>
  <c r="V207" i="35"/>
  <c r="M207" i="35" s="1"/>
  <c r="N207" i="35" s="1"/>
  <c r="V217" i="35"/>
  <c r="L217" i="35" s="1"/>
  <c r="V176" i="35"/>
  <c r="M176" i="35" s="1"/>
  <c r="N176" i="35" s="1"/>
  <c r="V206" i="35"/>
  <c r="L206" i="35" s="1"/>
  <c r="V187" i="35"/>
  <c r="M187" i="35" s="1"/>
  <c r="N187" i="35" s="1"/>
  <c r="V185" i="35"/>
  <c r="V175" i="35"/>
  <c r="M175" i="35" s="1"/>
  <c r="N175" i="35" s="1"/>
  <c r="V189" i="35"/>
  <c r="M189" i="35" s="1"/>
  <c r="N189" i="35" s="1"/>
  <c r="V153" i="35"/>
  <c r="O153" i="35" s="1"/>
  <c r="P153" i="35" s="1"/>
  <c r="V213" i="35"/>
  <c r="M213" i="35" s="1"/>
  <c r="N213" i="35" s="1"/>
  <c r="V177" i="35"/>
  <c r="V188" i="35"/>
  <c r="V186" i="35"/>
  <c r="M186" i="35" s="1"/>
  <c r="N186" i="35" s="1"/>
  <c r="V214" i="35"/>
  <c r="M214" i="35" s="1"/>
  <c r="N214" i="35" s="1"/>
  <c r="V174" i="35"/>
  <c r="M174" i="35" s="1"/>
  <c r="N174" i="35" s="1"/>
  <c r="V114" i="35"/>
  <c r="M114" i="35" s="1"/>
  <c r="N114" i="35" s="1"/>
  <c r="V111" i="35"/>
  <c r="L111" i="35" s="1"/>
  <c r="V105" i="35"/>
  <c r="M105" i="35" s="1"/>
  <c r="N105" i="35" s="1"/>
  <c r="V93" i="35"/>
  <c r="L93" i="35" s="1"/>
  <c r="V87" i="35"/>
  <c r="M87" i="35" s="1"/>
  <c r="N87" i="35" s="1"/>
  <c r="V81" i="35"/>
  <c r="L81" i="35" s="1"/>
  <c r="V62" i="35"/>
  <c r="L62" i="35" s="1"/>
  <c r="V165" i="35"/>
  <c r="L165" i="35" s="1"/>
  <c r="V7" i="35"/>
  <c r="L7" i="35" s="1"/>
  <c r="V18" i="35"/>
  <c r="M18" i="35" s="1"/>
  <c r="N18" i="35" s="1"/>
  <c r="V148" i="35"/>
  <c r="L148" i="35" s="1"/>
  <c r="V137" i="35"/>
  <c r="P137" i="35" s="1"/>
  <c r="V166" i="35"/>
  <c r="L166" i="35" s="1"/>
  <c r="V12" i="35"/>
  <c r="L12" i="35" s="1"/>
  <c r="V31" i="35"/>
  <c r="L31" i="35" s="1"/>
  <c r="V21" i="35"/>
  <c r="M21" i="35" s="1"/>
  <c r="N21" i="35" s="1"/>
  <c r="V143" i="35"/>
  <c r="L143" i="35" s="1"/>
  <c r="V36" i="35"/>
  <c r="L36" i="35" s="1"/>
  <c r="V141" i="35"/>
  <c r="L141" i="35" s="1"/>
  <c r="V162" i="35"/>
  <c r="V5" i="35"/>
  <c r="P5" i="35" s="1"/>
  <c r="V29" i="35"/>
  <c r="L29" i="35" s="1"/>
  <c r="V121" i="35"/>
  <c r="L121" i="35" s="1"/>
  <c r="V56" i="35"/>
  <c r="L56" i="35" s="1"/>
  <c r="V25" i="35"/>
  <c r="L25" i="35" s="1"/>
  <c r="V169" i="35"/>
  <c r="M169" i="35" s="1"/>
  <c r="N169" i="35" s="1"/>
  <c r="V161" i="35"/>
  <c r="P161" i="35" s="1"/>
  <c r="V120" i="35"/>
  <c r="L120" i="35" s="1"/>
  <c r="V104" i="35"/>
  <c r="L104" i="35" s="1"/>
  <c r="V43" i="35"/>
  <c r="L43" i="35" s="1"/>
  <c r="V170" i="35"/>
  <c r="M170" i="35" s="1"/>
  <c r="N170" i="35" s="1"/>
  <c r="V113" i="35"/>
  <c r="P113" i="35" s="1"/>
  <c r="V110" i="35"/>
  <c r="L110" i="35" s="1"/>
  <c r="V163" i="35"/>
  <c r="L163" i="35" s="1"/>
  <c r="V92" i="35"/>
  <c r="P92" i="35" s="1"/>
  <c r="V75" i="35"/>
  <c r="L75" i="35" s="1"/>
  <c r="V69" i="35"/>
  <c r="L69" i="35" s="1"/>
  <c r="V32" i="35"/>
  <c r="L32" i="35" s="1"/>
  <c r="V136" i="35"/>
  <c r="V171" i="35"/>
  <c r="V80" i="35"/>
  <c r="L80" i="35" s="1"/>
  <c r="V86" i="35"/>
  <c r="L86" i="35" s="1"/>
  <c r="V61" i="35"/>
  <c r="L61" i="35" s="1"/>
  <c r="V50" i="35"/>
  <c r="L50" i="35" s="1"/>
  <c r="V44" i="35"/>
  <c r="M44" i="35" s="1"/>
  <c r="N44" i="35" s="1"/>
  <c r="V37" i="35"/>
  <c r="L37" i="35" s="1"/>
  <c r="V8" i="35"/>
  <c r="L8" i="35" s="1"/>
  <c r="V147" i="35"/>
  <c r="O147" i="35" s="1"/>
  <c r="P147" i="35" s="1"/>
  <c r="V133" i="35"/>
  <c r="O133" i="35" s="1"/>
  <c r="P133" i="35" s="1"/>
  <c r="V82" i="35"/>
  <c r="M82" i="35" s="1"/>
  <c r="N82" i="35" s="1"/>
  <c r="V55" i="35"/>
  <c r="M55" i="35" s="1"/>
  <c r="N55" i="35" s="1"/>
  <c r="V19" i="35"/>
  <c r="M19" i="35" s="1"/>
  <c r="N19" i="35" s="1"/>
  <c r="V13" i="35"/>
  <c r="L13" i="35" s="1"/>
  <c r="V132" i="35"/>
  <c r="L132" i="35" s="1"/>
  <c r="V127" i="35"/>
  <c r="M127" i="35" s="1"/>
  <c r="N127" i="35" s="1"/>
  <c r="V42" i="35"/>
  <c r="M42" i="35" s="1"/>
  <c r="N42" i="35" s="1"/>
  <c r="V160" i="35"/>
  <c r="V173" i="35"/>
  <c r="L173" i="35" s="1"/>
  <c r="V167" i="35"/>
  <c r="L167" i="35" s="1"/>
  <c r="V70" i="35"/>
  <c r="L70" i="35" s="1"/>
  <c r="V51" i="35"/>
  <c r="L51" i="35" s="1"/>
  <c r="V39" i="35"/>
  <c r="L39" i="35" s="1"/>
  <c r="V23" i="35"/>
  <c r="L23" i="35" s="1"/>
  <c r="V144" i="35"/>
  <c r="L144" i="35" s="1"/>
  <c r="V138" i="35"/>
  <c r="L138" i="35" s="1"/>
  <c r="V79" i="35"/>
  <c r="L79" i="35" s="1"/>
  <c r="V46" i="35"/>
  <c r="M46" i="35" s="1"/>
  <c r="N46" i="35" s="1"/>
  <c r="V67" i="35"/>
  <c r="M67" i="35" s="1"/>
  <c r="N67" i="35" s="1"/>
  <c r="V26" i="35"/>
  <c r="L26" i="35" s="1"/>
  <c r="V146" i="35"/>
  <c r="L146" i="35" s="1"/>
  <c r="V123" i="35"/>
  <c r="L123" i="35" s="1"/>
  <c r="P120" i="35"/>
  <c r="V118" i="35"/>
  <c r="M118" i="35" s="1"/>
  <c r="N118" i="35" s="1"/>
  <c r="V89" i="35"/>
  <c r="L89" i="35" s="1"/>
  <c r="V78" i="35"/>
  <c r="L78" i="35" s="1"/>
  <c r="V48" i="35"/>
  <c r="L48" i="35" s="1"/>
  <c r="V45" i="35"/>
  <c r="L45" i="35" s="1"/>
  <c r="V20" i="35"/>
  <c r="L20" i="35" s="1"/>
  <c r="V156" i="35"/>
  <c r="V115" i="35"/>
  <c r="M115" i="35" s="1"/>
  <c r="N115" i="35" s="1"/>
  <c r="V90" i="35"/>
  <c r="L90" i="35" s="1"/>
  <c r="V34" i="35"/>
  <c r="M34" i="35" s="1"/>
  <c r="N34" i="35" s="1"/>
  <c r="V158" i="35"/>
  <c r="L158" i="35" s="1"/>
  <c r="V140" i="35"/>
  <c r="L140" i="35" s="1"/>
  <c r="V164" i="35"/>
  <c r="L164" i="35" s="1"/>
  <c r="V106" i="35"/>
  <c r="L106" i="35" s="1"/>
  <c r="V10" i="35"/>
  <c r="M10" i="35" s="1"/>
  <c r="N10" i="35" s="1"/>
  <c r="V53" i="35"/>
  <c r="L53" i="35" s="1"/>
  <c r="V33" i="35"/>
  <c r="L33" i="35" s="1"/>
  <c r="V30" i="35"/>
  <c r="L30" i="35" s="1"/>
  <c r="V14" i="35"/>
  <c r="L14" i="35" s="1"/>
  <c r="V6" i="35"/>
  <c r="L6" i="35" s="1"/>
  <c r="V107" i="35"/>
  <c r="L107" i="35" s="1"/>
  <c r="V76" i="35"/>
  <c r="L76" i="35" s="1"/>
  <c r="V59" i="35"/>
  <c r="M59" i="35" s="1"/>
  <c r="N59" i="35" s="1"/>
  <c r="V4" i="35"/>
  <c r="L4" i="35" s="1"/>
  <c r="V172" i="35"/>
  <c r="L172" i="35" s="1"/>
  <c r="V134" i="35"/>
  <c r="M134" i="35" s="1"/>
  <c r="N134" i="35" s="1"/>
  <c r="V94" i="35"/>
  <c r="L94" i="35" s="1"/>
  <c r="V83" i="35"/>
  <c r="M83" i="35" s="1"/>
  <c r="N83" i="35" s="1"/>
  <c r="V58" i="35"/>
  <c r="V38" i="35"/>
  <c r="M38" i="35" s="1"/>
  <c r="N38" i="35" s="1"/>
  <c r="V24" i="35"/>
  <c r="L24" i="35" s="1"/>
  <c r="V22" i="35"/>
  <c r="M22" i="35" s="1"/>
  <c r="N22" i="35" s="1"/>
  <c r="V9" i="35"/>
  <c r="L9" i="35" s="1"/>
  <c r="V84" i="35"/>
  <c r="L84" i="35" s="1"/>
  <c r="V145" i="35"/>
  <c r="M145" i="35" s="1"/>
  <c r="N145" i="35" s="1"/>
  <c r="V157" i="35"/>
  <c r="L157" i="35" s="1"/>
  <c r="V108" i="35"/>
  <c r="M108" i="35" s="1"/>
  <c r="N108" i="35" s="1"/>
  <c r="V91" i="35"/>
  <c r="L91" i="35" s="1"/>
  <c r="V88" i="35"/>
  <c r="L88" i="35" s="1"/>
  <c r="V77" i="35"/>
  <c r="L77" i="35" s="1"/>
  <c r="V74" i="35"/>
  <c r="L74" i="35" s="1"/>
  <c r="V63" i="35"/>
  <c r="L63" i="35" s="1"/>
  <c r="V47" i="35"/>
  <c r="L47" i="35" s="1"/>
  <c r="V35" i="35"/>
  <c r="L35" i="35" s="1"/>
  <c r="V151" i="35"/>
  <c r="M151" i="35" s="1"/>
  <c r="N151" i="35" s="1"/>
  <c r="V168" i="35"/>
  <c r="M168" i="35" s="1"/>
  <c r="N168" i="35" s="1"/>
  <c r="V142" i="35"/>
  <c r="V139" i="35"/>
  <c r="V122" i="35"/>
  <c r="L122" i="35" s="1"/>
  <c r="V85" i="35"/>
  <c r="L85" i="35" s="1"/>
  <c r="V68" i="35"/>
  <c r="L68" i="35" s="1"/>
  <c r="V49" i="35"/>
  <c r="P49" i="35" s="1"/>
  <c r="V11" i="35"/>
  <c r="M11" i="35" s="1"/>
  <c r="N11" i="35" s="1"/>
  <c r="V154" i="35"/>
  <c r="V73" i="35"/>
  <c r="L73" i="35" s="1"/>
  <c r="V57" i="35"/>
  <c r="L57" i="35" s="1"/>
  <c r="V3" i="35"/>
  <c r="M3" i="35" s="1"/>
  <c r="N3" i="35" s="1"/>
  <c r="V60" i="35"/>
  <c r="L60" i="35" s="1"/>
  <c r="V40" i="35"/>
  <c r="L40" i="35" s="1"/>
  <c r="V152" i="35"/>
  <c r="L152" i="35" s="1"/>
  <c r="P21" i="35"/>
  <c r="P67" i="35"/>
  <c r="P46" i="35"/>
  <c r="P89" i="35"/>
  <c r="P77" i="35"/>
  <c r="P58" i="35"/>
  <c r="P33" i="35"/>
  <c r="P35" i="35"/>
  <c r="P107" i="35"/>
  <c r="P79" i="35"/>
  <c r="P91" i="35"/>
  <c r="P9" i="35"/>
  <c r="P146" i="35"/>
  <c r="P172" i="35"/>
  <c r="P164" i="35"/>
  <c r="P158" i="35"/>
  <c r="P152" i="35"/>
  <c r="P157" i="35"/>
  <c r="P141" i="35"/>
  <c r="P74" i="35"/>
  <c r="P145" i="35"/>
  <c r="P138" i="35"/>
  <c r="P30" i="35"/>
  <c r="P144" i="35"/>
  <c r="P165" i="35"/>
  <c r="P173" i="35"/>
  <c r="P167" i="35"/>
  <c r="P132" i="35"/>
  <c r="P6" i="35"/>
  <c r="P127" i="35"/>
  <c r="P140" i="35"/>
  <c r="P105" i="35"/>
  <c r="V130" i="35"/>
  <c r="O130" i="35" s="1"/>
  <c r="V149" i="35"/>
  <c r="V54" i="35"/>
  <c r="P10" i="35"/>
  <c r="P8" i="35"/>
  <c r="P115" i="35"/>
  <c r="P151" i="35"/>
  <c r="P121" i="35"/>
  <c r="P94" i="35"/>
  <c r="P90" i="35"/>
  <c r="P88" i="35"/>
  <c r="V65" i="35"/>
  <c r="P51" i="35"/>
  <c r="P47" i="35"/>
  <c r="P45" i="35"/>
  <c r="P7" i="35"/>
  <c r="V155" i="35"/>
  <c r="V135" i="35"/>
  <c r="V102" i="35"/>
  <c r="P18" i="35"/>
  <c r="V16" i="35"/>
  <c r="P166" i="35"/>
  <c r="V131" i="35"/>
  <c r="P85" i="35"/>
  <c r="P42" i="35"/>
  <c r="V159" i="35"/>
  <c r="O159" i="35" s="1"/>
  <c r="P114" i="35"/>
  <c r="P93" i="35"/>
  <c r="P87" i="35"/>
  <c r="V71" i="35"/>
  <c r="P44" i="35"/>
  <c r="V27" i="35"/>
  <c r="P143" i="35"/>
  <c r="P148" i="35"/>
  <c r="V126" i="35"/>
  <c r="P108" i="35"/>
  <c r="P106" i="35"/>
  <c r="P82" i="35"/>
  <c r="P78" i="35"/>
  <c r="P76" i="35"/>
  <c r="P53" i="35"/>
  <c r="P38" i="35"/>
  <c r="P34" i="35"/>
  <c r="P32" i="35"/>
  <c r="P56" i="35"/>
  <c r="P73" i="35"/>
  <c r="P55" i="35"/>
  <c r="P29" i="35"/>
  <c r="P83" i="35"/>
  <c r="P39" i="35"/>
  <c r="P169" i="35"/>
  <c r="P111" i="35"/>
  <c r="V150" i="35"/>
  <c r="O150" i="35" s="1"/>
  <c r="V119" i="35"/>
  <c r="V116" i="35"/>
  <c r="V112" i="35"/>
  <c r="P110" i="35"/>
  <c r="P104" i="35"/>
  <c r="P80" i="35"/>
  <c r="P75" i="35"/>
  <c r="V64" i="35"/>
  <c r="P36" i="35"/>
  <c r="P31" i="35"/>
  <c r="V15" i="35"/>
  <c r="P11" i="35"/>
  <c r="P84" i="35"/>
  <c r="P70" i="35"/>
  <c r="P68" i="35"/>
  <c r="P40" i="35"/>
  <c r="P26" i="35"/>
  <c r="P22" i="35"/>
  <c r="P20" i="35"/>
  <c r="V103" i="35"/>
  <c r="V101" i="35"/>
  <c r="P86" i="35"/>
  <c r="V66" i="35"/>
  <c r="P48" i="35"/>
  <c r="P43" i="35"/>
  <c r="P163" i="35"/>
  <c r="P118" i="35"/>
  <c r="P134" i="35"/>
  <c r="V52" i="35"/>
  <c r="P19" i="35"/>
  <c r="V124" i="35"/>
  <c r="P160" i="35"/>
  <c r="P122" i="35"/>
  <c r="V109" i="35"/>
  <c r="V72" i="35"/>
  <c r="P63" i="35"/>
  <c r="P59" i="35"/>
  <c r="P57" i="35"/>
  <c r="V28" i="35"/>
  <c r="V17" i="35"/>
  <c r="P14" i="35"/>
  <c r="P81" i="35"/>
  <c r="P69" i="35"/>
  <c r="P62" i="35"/>
  <c r="P50" i="35"/>
  <c r="P37" i="35"/>
  <c r="P25" i="35"/>
  <c r="P13" i="35"/>
  <c r="P4" i="35"/>
  <c r="P3" i="35"/>
  <c r="A35" i="12"/>
  <c r="N34" i="12"/>
  <c r="N36" i="12"/>
  <c r="A36" i="12"/>
  <c r="A34" i="12"/>
  <c r="N32" i="12"/>
  <c r="N28" i="12"/>
  <c r="A29" i="12"/>
  <c r="N27" i="12"/>
  <c r="N29" i="12"/>
  <c r="N30" i="12"/>
  <c r="N33" i="12"/>
  <c r="A32" i="12"/>
  <c r="N37" i="12"/>
  <c r="N26" i="12"/>
  <c r="A25" i="12"/>
  <c r="A24" i="12"/>
  <c r="A21" i="12"/>
  <c r="A23" i="12"/>
  <c r="A20" i="12"/>
  <c r="A22" i="12"/>
  <c r="N22" i="12"/>
  <c r="N25" i="12"/>
  <c r="N21" i="12"/>
  <c r="N24" i="12"/>
  <c r="N23" i="12"/>
  <c r="N20" i="12"/>
  <c r="S2" i="35"/>
  <c r="T2" i="35"/>
  <c r="U2" i="35"/>
  <c r="L156" i="35" l="1"/>
  <c r="O156" i="35"/>
  <c r="P156" i="35" s="1"/>
  <c r="M194" i="35"/>
  <c r="N194" i="35" s="1"/>
  <c r="O194" i="35"/>
  <c r="P194" i="35" s="1"/>
  <c r="L194" i="35"/>
  <c r="M188" i="35"/>
  <c r="N188" i="35" s="1"/>
  <c r="O188" i="35"/>
  <c r="P188" i="35" s="1"/>
  <c r="M191" i="35"/>
  <c r="N191" i="35" s="1"/>
  <c r="O191" i="35"/>
  <c r="P191" i="35" s="1"/>
  <c r="M180" i="35"/>
  <c r="N180" i="35" s="1"/>
  <c r="O180" i="35"/>
  <c r="P180" i="35" s="1"/>
  <c r="M222" i="35"/>
  <c r="N222" i="35" s="1"/>
  <c r="Q222" i="35" s="1"/>
  <c r="L224" i="35"/>
  <c r="O224" i="35"/>
  <c r="P224" i="35" s="1"/>
  <c r="M218" i="35"/>
  <c r="N218" i="35" s="1"/>
  <c r="Q218" i="35" s="1"/>
  <c r="L223" i="35"/>
  <c r="Q223" i="35" s="1"/>
  <c r="M226" i="35"/>
  <c r="N226" i="35" s="1"/>
  <c r="Q226" i="35" s="1"/>
  <c r="M215" i="35"/>
  <c r="N215" i="35" s="1"/>
  <c r="O215" i="35"/>
  <c r="P215" i="35" s="1"/>
  <c r="L205" i="35"/>
  <c r="Q205" i="35" s="1"/>
  <c r="M200" i="35"/>
  <c r="N200" i="35" s="1"/>
  <c r="L200" i="35"/>
  <c r="M201" i="35"/>
  <c r="N201" i="35" s="1"/>
  <c r="Q201" i="35" s="1"/>
  <c r="L202" i="35"/>
  <c r="Q202" i="35" s="1"/>
  <c r="M129" i="35"/>
  <c r="N129" i="35" s="1"/>
  <c r="Q129" i="35" s="1"/>
  <c r="M117" i="35"/>
  <c r="N117" i="35" s="1"/>
  <c r="Q117" i="35" s="1"/>
  <c r="L128" i="35"/>
  <c r="Q128" i="35" s="1"/>
  <c r="L95" i="35"/>
  <c r="Q95" i="35" s="1"/>
  <c r="L97" i="35"/>
  <c r="Q97" i="35" s="1"/>
  <c r="L99" i="35"/>
  <c r="Q99" i="35" s="1"/>
  <c r="L125" i="35"/>
  <c r="Q125" i="35" s="1"/>
  <c r="M100" i="35"/>
  <c r="N100" i="35" s="1"/>
  <c r="Q100" i="35" s="1"/>
  <c r="L96" i="35"/>
  <c r="Q96" i="35" s="1"/>
  <c r="L98" i="35"/>
  <c r="Q98" i="35" s="1"/>
  <c r="L41" i="35"/>
  <c r="Q41" i="35" s="1"/>
  <c r="M197" i="35"/>
  <c r="N197" i="35" s="1"/>
  <c r="O197" i="35"/>
  <c r="P197" i="35" s="1"/>
  <c r="M198" i="35"/>
  <c r="N198" i="35" s="1"/>
  <c r="Q198" i="35" s="1"/>
  <c r="M224" i="35"/>
  <c r="N224" i="35" s="1"/>
  <c r="M209" i="35"/>
  <c r="N209" i="35" s="1"/>
  <c r="O209" i="35"/>
  <c r="P209" i="35" s="1"/>
  <c r="L199" i="35"/>
  <c r="Q199" i="35" s="1"/>
  <c r="M184" i="35"/>
  <c r="N184" i="35" s="1"/>
  <c r="Q184" i="35" s="1"/>
  <c r="L197" i="35"/>
  <c r="L183" i="35"/>
  <c r="Q183" i="35" s="1"/>
  <c r="M225" i="35"/>
  <c r="N225" i="35" s="1"/>
  <c r="Q225" i="35" s="1"/>
  <c r="L203" i="35"/>
  <c r="Q203" i="35" s="1"/>
  <c r="L191" i="35"/>
  <c r="L180" i="35"/>
  <c r="L219" i="35"/>
  <c r="Q219" i="35" s="1"/>
  <c r="L221" i="35"/>
  <c r="Q221" i="35" s="1"/>
  <c r="L190" i="35"/>
  <c r="Q190" i="35" s="1"/>
  <c r="L192" i="35"/>
  <c r="Q192" i="35" s="1"/>
  <c r="M204" i="35"/>
  <c r="N204" i="35" s="1"/>
  <c r="Q204" i="35" s="1"/>
  <c r="L178" i="35"/>
  <c r="O178" i="35"/>
  <c r="P178" i="35" s="1"/>
  <c r="L212" i="35"/>
  <c r="Q212" i="35" s="1"/>
  <c r="M178" i="35"/>
  <c r="N178" i="35" s="1"/>
  <c r="M81" i="35"/>
  <c r="N81" i="35" s="1"/>
  <c r="Q81" i="35" s="1"/>
  <c r="L210" i="35"/>
  <c r="Q210" i="35" s="1"/>
  <c r="M211" i="35"/>
  <c r="N211" i="35" s="1"/>
  <c r="Q211" i="35" s="1"/>
  <c r="L193" i="35"/>
  <c r="Q193" i="35" s="1"/>
  <c r="L181" i="35"/>
  <c r="Q181" i="35" s="1"/>
  <c r="M196" i="35"/>
  <c r="N196" i="35" s="1"/>
  <c r="Q196" i="35" s="1"/>
  <c r="L207" i="35"/>
  <c r="Q207" i="35" s="1"/>
  <c r="M179" i="35"/>
  <c r="N179" i="35" s="1"/>
  <c r="Q179" i="35" s="1"/>
  <c r="L215" i="35"/>
  <c r="M217" i="35"/>
  <c r="N217" i="35" s="1"/>
  <c r="Q217" i="35" s="1"/>
  <c r="L182" i="35"/>
  <c r="Q182" i="35" s="1"/>
  <c r="L216" i="35"/>
  <c r="Q216" i="35" s="1"/>
  <c r="L208" i="35"/>
  <c r="Q208" i="35" s="1"/>
  <c r="L177" i="35"/>
  <c r="O177" i="35"/>
  <c r="P177" i="35" s="1"/>
  <c r="L195" i="35"/>
  <c r="Q195" i="35" s="1"/>
  <c r="L209" i="35"/>
  <c r="M206" i="35"/>
  <c r="N206" i="35" s="1"/>
  <c r="Q206" i="35" s="1"/>
  <c r="L185" i="35"/>
  <c r="P185" i="35"/>
  <c r="L220" i="35"/>
  <c r="Q220" i="35" s="1"/>
  <c r="L176" i="35"/>
  <c r="Q176" i="35" s="1"/>
  <c r="L175" i="35"/>
  <c r="Q175" i="35" s="1"/>
  <c r="L189" i="35"/>
  <c r="Q189" i="35" s="1"/>
  <c r="L153" i="35"/>
  <c r="M153" i="35"/>
  <c r="N153" i="35" s="1"/>
  <c r="L114" i="35"/>
  <c r="Q114" i="35" s="1"/>
  <c r="M166" i="35"/>
  <c r="N166" i="35" s="1"/>
  <c r="Q166" i="35" s="1"/>
  <c r="M56" i="35"/>
  <c r="N56" i="35" s="1"/>
  <c r="Q56" i="35" s="1"/>
  <c r="M70" i="35"/>
  <c r="N70" i="35" s="1"/>
  <c r="Q70" i="35" s="1"/>
  <c r="M62" i="35"/>
  <c r="N62" i="35" s="1"/>
  <c r="Q62" i="35" s="1"/>
  <c r="M177" i="35"/>
  <c r="N177" i="35" s="1"/>
  <c r="L213" i="35"/>
  <c r="Q213" i="35" s="1"/>
  <c r="M141" i="35"/>
  <c r="N141" i="35" s="1"/>
  <c r="Q141" i="35" s="1"/>
  <c r="M93" i="35"/>
  <c r="N93" i="35" s="1"/>
  <c r="Q93" i="35" s="1"/>
  <c r="M111" i="35"/>
  <c r="N111" i="35" s="1"/>
  <c r="Q111" i="35" s="1"/>
  <c r="L34" i="35"/>
  <c r="Q34" i="35" s="1"/>
  <c r="M185" i="35"/>
  <c r="N185" i="35" s="1"/>
  <c r="L186" i="35"/>
  <c r="Q186" i="35" s="1"/>
  <c r="M35" i="35"/>
  <c r="N35" i="35" s="1"/>
  <c r="Q35" i="35" s="1"/>
  <c r="M12" i="35"/>
  <c r="N12" i="35" s="1"/>
  <c r="Q12" i="35" s="1"/>
  <c r="L22" i="35"/>
  <c r="Q22" i="35" s="1"/>
  <c r="L188" i="35"/>
  <c r="M75" i="35"/>
  <c r="N75" i="35" s="1"/>
  <c r="Q75" i="35" s="1"/>
  <c r="L147" i="35"/>
  <c r="L187" i="35"/>
  <c r="Q187" i="35" s="1"/>
  <c r="L105" i="35"/>
  <c r="Q105" i="35" s="1"/>
  <c r="L214" i="35"/>
  <c r="Q214" i="35" s="1"/>
  <c r="L174" i="35"/>
  <c r="Q174" i="35" s="1"/>
  <c r="M139" i="35"/>
  <c r="N139" i="35" s="1"/>
  <c r="O139" i="35"/>
  <c r="P139" i="35" s="1"/>
  <c r="M142" i="35"/>
  <c r="N142" i="35" s="1"/>
  <c r="O142" i="35"/>
  <c r="P142" i="35" s="1"/>
  <c r="P136" i="35"/>
  <c r="M106" i="35"/>
  <c r="N106" i="35" s="1"/>
  <c r="Q106" i="35" s="1"/>
  <c r="L87" i="35"/>
  <c r="Q87" i="35" s="1"/>
  <c r="M31" i="35"/>
  <c r="N31" i="35" s="1"/>
  <c r="Q31" i="35" s="1"/>
  <c r="M171" i="35"/>
  <c r="N171" i="35" s="1"/>
  <c r="O171" i="35"/>
  <c r="P171" i="35" s="1"/>
  <c r="M92" i="35"/>
  <c r="N92" i="35" s="1"/>
  <c r="L42" i="35"/>
  <c r="Q42" i="35" s="1"/>
  <c r="L92" i="35"/>
  <c r="M25" i="35"/>
  <c r="N25" i="35" s="1"/>
  <c r="Q25" i="35" s="1"/>
  <c r="M69" i="35"/>
  <c r="N69" i="35" s="1"/>
  <c r="Q69" i="35" s="1"/>
  <c r="M47" i="35"/>
  <c r="N47" i="35" s="1"/>
  <c r="Q47" i="35" s="1"/>
  <c r="M37" i="35"/>
  <c r="N37" i="35" s="1"/>
  <c r="Q37" i="35" s="1"/>
  <c r="M14" i="35"/>
  <c r="N14" i="35" s="1"/>
  <c r="Q14" i="35" s="1"/>
  <c r="M121" i="35"/>
  <c r="N121" i="35" s="1"/>
  <c r="Q121" i="35" s="1"/>
  <c r="M50" i="35"/>
  <c r="N50" i="35" s="1"/>
  <c r="Q50" i="35" s="1"/>
  <c r="L18" i="35"/>
  <c r="Q18" i="35" s="1"/>
  <c r="M29" i="35"/>
  <c r="N29" i="35" s="1"/>
  <c r="Q29" i="35" s="1"/>
  <c r="M110" i="35"/>
  <c r="N110" i="35" s="1"/>
  <c r="Q110" i="35" s="1"/>
  <c r="M49" i="35"/>
  <c r="N49" i="35" s="1"/>
  <c r="M148" i="35"/>
  <c r="N148" i="35" s="1"/>
  <c r="Q148" i="35" s="1"/>
  <c r="L49" i="35"/>
  <c r="L38" i="35"/>
  <c r="Q38" i="35" s="1"/>
  <c r="L67" i="35"/>
  <c r="Q67" i="35" s="1"/>
  <c r="M7" i="35"/>
  <c r="N7" i="35" s="1"/>
  <c r="Q7" i="35" s="1"/>
  <c r="L11" i="35"/>
  <c r="Q11" i="35" s="1"/>
  <c r="M63" i="35"/>
  <c r="N63" i="35" s="1"/>
  <c r="Q63" i="35" s="1"/>
  <c r="M90" i="35"/>
  <c r="N90" i="35" s="1"/>
  <c r="Q90" i="35" s="1"/>
  <c r="M26" i="35"/>
  <c r="N26" i="35" s="1"/>
  <c r="Q26" i="35" s="1"/>
  <c r="L115" i="35"/>
  <c r="Q115" i="35" s="1"/>
  <c r="L44" i="35"/>
  <c r="Q44" i="35" s="1"/>
  <c r="L137" i="35"/>
  <c r="M173" i="35"/>
  <c r="N173" i="35" s="1"/>
  <c r="Q173" i="35" s="1"/>
  <c r="M24" i="35"/>
  <c r="N24" i="35" s="1"/>
  <c r="Q24" i="35" s="1"/>
  <c r="M137" i="35"/>
  <c r="N137" i="35" s="1"/>
  <c r="M6" i="35"/>
  <c r="N6" i="35" s="1"/>
  <c r="Q6" i="35" s="1"/>
  <c r="M146" i="35"/>
  <c r="N146" i="35" s="1"/>
  <c r="Q146" i="35" s="1"/>
  <c r="M73" i="35"/>
  <c r="N73" i="35" s="1"/>
  <c r="Q73" i="35" s="1"/>
  <c r="M8" i="35"/>
  <c r="N8" i="35" s="1"/>
  <c r="Q8" i="35" s="1"/>
  <c r="L169" i="35"/>
  <c r="Q169" i="35" s="1"/>
  <c r="L161" i="35"/>
  <c r="M51" i="35"/>
  <c r="N51" i="35" s="1"/>
  <c r="Q51" i="35" s="1"/>
  <c r="L82" i="35"/>
  <c r="Q82" i="35" s="1"/>
  <c r="L21" i="35"/>
  <c r="Q21" i="35" s="1"/>
  <c r="L59" i="35"/>
  <c r="Q59" i="35" s="1"/>
  <c r="L133" i="35"/>
  <c r="L3" i="35"/>
  <c r="Q3" i="35" s="1"/>
  <c r="M161" i="35"/>
  <c r="N161" i="35" s="1"/>
  <c r="M32" i="35"/>
  <c r="N32" i="35" s="1"/>
  <c r="Q32" i="35" s="1"/>
  <c r="M136" i="35"/>
  <c r="N136" i="35" s="1"/>
  <c r="M133" i="35"/>
  <c r="N133" i="35" s="1"/>
  <c r="M84" i="35"/>
  <c r="N84" i="35" s="1"/>
  <c r="Q84" i="35" s="1"/>
  <c r="M39" i="35"/>
  <c r="N39" i="35" s="1"/>
  <c r="Q39" i="35" s="1"/>
  <c r="M60" i="35"/>
  <c r="N60" i="35" s="1"/>
  <c r="Q60" i="35" s="1"/>
  <c r="M140" i="35"/>
  <c r="N140" i="35" s="1"/>
  <c r="Q140" i="35" s="1"/>
  <c r="M30" i="35"/>
  <c r="N30" i="35" s="1"/>
  <c r="Q30" i="35" s="1"/>
  <c r="M76" i="35"/>
  <c r="N76" i="35" s="1"/>
  <c r="Q76" i="35" s="1"/>
  <c r="M36" i="35"/>
  <c r="N36" i="35" s="1"/>
  <c r="Q36" i="35" s="1"/>
  <c r="L118" i="35"/>
  <c r="Q118" i="35" s="1"/>
  <c r="L136" i="35"/>
  <c r="L55" i="35"/>
  <c r="Q55" i="35" s="1"/>
  <c r="L145" i="35"/>
  <c r="Q145" i="35" s="1"/>
  <c r="M165" i="35"/>
  <c r="N165" i="35" s="1"/>
  <c r="Q165" i="35" s="1"/>
  <c r="M167" i="35"/>
  <c r="N167" i="35" s="1"/>
  <c r="Q167" i="35" s="1"/>
  <c r="L171" i="35"/>
  <c r="M4" i="35"/>
  <c r="N4" i="35" s="1"/>
  <c r="Q4" i="35" s="1"/>
  <c r="M120" i="35"/>
  <c r="N120" i="35" s="1"/>
  <c r="Q120" i="35" s="1"/>
  <c r="M40" i="35"/>
  <c r="N40" i="35" s="1"/>
  <c r="Q40" i="35" s="1"/>
  <c r="M143" i="35"/>
  <c r="N143" i="35" s="1"/>
  <c r="Q143" i="35" s="1"/>
  <c r="M89" i="35"/>
  <c r="N89" i="35" s="1"/>
  <c r="Q89" i="35" s="1"/>
  <c r="M23" i="35"/>
  <c r="N23" i="35" s="1"/>
  <c r="Q23" i="35" s="1"/>
  <c r="L151" i="35"/>
  <c r="Q151" i="35" s="1"/>
  <c r="M156" i="35"/>
  <c r="N156" i="35" s="1"/>
  <c r="Q156" i="35" s="1"/>
  <c r="M157" i="35"/>
  <c r="N157" i="35" s="1"/>
  <c r="Q157" i="35" s="1"/>
  <c r="M158" i="35"/>
  <c r="N158" i="35" s="1"/>
  <c r="Q158" i="35" s="1"/>
  <c r="M9" i="35"/>
  <c r="N9" i="35" s="1"/>
  <c r="Q9" i="35" s="1"/>
  <c r="M147" i="35"/>
  <c r="N147" i="35" s="1"/>
  <c r="L127" i="35"/>
  <c r="Q127" i="35" s="1"/>
  <c r="L142" i="35"/>
  <c r="M57" i="35"/>
  <c r="N57" i="35" s="1"/>
  <c r="Q57" i="35" s="1"/>
  <c r="M107" i="35"/>
  <c r="N107" i="35" s="1"/>
  <c r="Q107" i="35" s="1"/>
  <c r="L162" i="35"/>
  <c r="O162" i="35"/>
  <c r="P162" i="35" s="1"/>
  <c r="M113" i="35"/>
  <c r="N113" i="35" s="1"/>
  <c r="L113" i="35"/>
  <c r="M144" i="35"/>
  <c r="N144" i="35" s="1"/>
  <c r="Q144" i="35" s="1"/>
  <c r="L168" i="35"/>
  <c r="O168" i="35"/>
  <c r="P168" i="35" s="1"/>
  <c r="M53" i="35"/>
  <c r="N53" i="35" s="1"/>
  <c r="Q53" i="35" s="1"/>
  <c r="M164" i="35"/>
  <c r="N164" i="35" s="1"/>
  <c r="Q164" i="35" s="1"/>
  <c r="L5" i="35"/>
  <c r="M80" i="35"/>
  <c r="N80" i="35" s="1"/>
  <c r="Q80" i="35" s="1"/>
  <c r="M5" i="35"/>
  <c r="N5" i="35" s="1"/>
  <c r="M162" i="35"/>
  <c r="N162" i="35" s="1"/>
  <c r="M163" i="35"/>
  <c r="N163" i="35" s="1"/>
  <c r="Q163" i="35" s="1"/>
  <c r="M86" i="35"/>
  <c r="N86" i="35" s="1"/>
  <c r="Q86" i="35" s="1"/>
  <c r="M78" i="35"/>
  <c r="N78" i="35" s="1"/>
  <c r="Q78" i="35" s="1"/>
  <c r="L170" i="35"/>
  <c r="Q170" i="35" s="1"/>
  <c r="M88" i="35"/>
  <c r="N88" i="35" s="1"/>
  <c r="Q88" i="35" s="1"/>
  <c r="M13" i="35"/>
  <c r="N13" i="35" s="1"/>
  <c r="Q13" i="35" s="1"/>
  <c r="L19" i="35"/>
  <c r="Q19" i="35" s="1"/>
  <c r="M45" i="35"/>
  <c r="N45" i="35" s="1"/>
  <c r="Q45" i="35" s="1"/>
  <c r="M79" i="35"/>
  <c r="N79" i="35" s="1"/>
  <c r="Q79" i="35" s="1"/>
  <c r="M104" i="35"/>
  <c r="N104" i="35" s="1"/>
  <c r="Q104" i="35" s="1"/>
  <c r="M43" i="35"/>
  <c r="N43" i="35" s="1"/>
  <c r="Q43" i="35" s="1"/>
  <c r="M122" i="35"/>
  <c r="N122" i="35" s="1"/>
  <c r="Q122" i="35" s="1"/>
  <c r="L83" i="35"/>
  <c r="Q83" i="35" s="1"/>
  <c r="M172" i="35"/>
  <c r="N172" i="35" s="1"/>
  <c r="Q172" i="35" s="1"/>
  <c r="L46" i="35"/>
  <c r="Q46" i="35" s="1"/>
  <c r="M61" i="35"/>
  <c r="N61" i="35" s="1"/>
  <c r="Q61" i="35" s="1"/>
  <c r="L108" i="35"/>
  <c r="Q108" i="35" s="1"/>
  <c r="M132" i="35"/>
  <c r="N132" i="35" s="1"/>
  <c r="Q132" i="35" s="1"/>
  <c r="M20" i="35"/>
  <c r="N20" i="35" s="1"/>
  <c r="Q20" i="35" s="1"/>
  <c r="M94" i="35"/>
  <c r="N94" i="35" s="1"/>
  <c r="Q94" i="35" s="1"/>
  <c r="M68" i="35"/>
  <c r="N68" i="35" s="1"/>
  <c r="Q68" i="35" s="1"/>
  <c r="L10" i="35"/>
  <c r="Q10" i="35" s="1"/>
  <c r="M33" i="35"/>
  <c r="N33" i="35" s="1"/>
  <c r="Q33" i="35" s="1"/>
  <c r="M74" i="35"/>
  <c r="N74" i="35" s="1"/>
  <c r="Q74" i="35" s="1"/>
  <c r="M152" i="35"/>
  <c r="N152" i="35" s="1"/>
  <c r="Q152" i="35" s="1"/>
  <c r="L58" i="35"/>
  <c r="M58" i="35"/>
  <c r="N58" i="35" s="1"/>
  <c r="M138" i="35"/>
  <c r="N138" i="35" s="1"/>
  <c r="Q138" i="35" s="1"/>
  <c r="M91" i="35"/>
  <c r="N91" i="35" s="1"/>
  <c r="Q91" i="35" s="1"/>
  <c r="M48" i="35"/>
  <c r="N48" i="35" s="1"/>
  <c r="Q48" i="35" s="1"/>
  <c r="M85" i="35"/>
  <c r="N85" i="35" s="1"/>
  <c r="Q85" i="35" s="1"/>
  <c r="M77" i="35"/>
  <c r="N77" i="35" s="1"/>
  <c r="Q77" i="35" s="1"/>
  <c r="P123" i="35"/>
  <c r="M123" i="35"/>
  <c r="N123" i="35" s="1"/>
  <c r="L134" i="35"/>
  <c r="Q134" i="35" s="1"/>
  <c r="L139" i="35"/>
  <c r="M154" i="35"/>
  <c r="N154" i="35" s="1"/>
  <c r="L154" i="35"/>
  <c r="L160" i="35"/>
  <c r="M160" i="35"/>
  <c r="N160" i="35" s="1"/>
  <c r="L150" i="35"/>
  <c r="P150" i="35"/>
  <c r="M150" i="35"/>
  <c r="N150" i="35" s="1"/>
  <c r="L66" i="35"/>
  <c r="M66" i="35"/>
  <c r="N66" i="35" s="1"/>
  <c r="P66" i="35"/>
  <c r="L28" i="35"/>
  <c r="M28" i="35"/>
  <c r="N28" i="35" s="1"/>
  <c r="P28" i="35"/>
  <c r="L72" i="35"/>
  <c r="M72" i="35"/>
  <c r="N72" i="35" s="1"/>
  <c r="P72" i="35"/>
  <c r="L15" i="35"/>
  <c r="M15" i="35"/>
  <c r="N15" i="35" s="1"/>
  <c r="P15" i="35"/>
  <c r="L65" i="35"/>
  <c r="M65" i="35"/>
  <c r="N65" i="35" s="1"/>
  <c r="P65" i="35"/>
  <c r="L17" i="35"/>
  <c r="M17" i="35"/>
  <c r="N17" i="35" s="1"/>
  <c r="P17" i="35"/>
  <c r="L124" i="35"/>
  <c r="P124" i="35"/>
  <c r="M124" i="35"/>
  <c r="N124" i="35" s="1"/>
  <c r="L27" i="35"/>
  <c r="M27" i="35"/>
  <c r="N27" i="35" s="1"/>
  <c r="P27" i="35"/>
  <c r="L52" i="35"/>
  <c r="M52" i="35"/>
  <c r="N52" i="35" s="1"/>
  <c r="P52" i="35"/>
  <c r="L54" i="35"/>
  <c r="M54" i="35"/>
  <c r="N54" i="35" s="1"/>
  <c r="P54" i="35"/>
  <c r="M101" i="35"/>
  <c r="N101" i="35" s="1"/>
  <c r="P101" i="35"/>
  <c r="L101" i="35"/>
  <c r="L112" i="35"/>
  <c r="M112" i="35"/>
  <c r="N112" i="35" s="1"/>
  <c r="P112" i="35"/>
  <c r="L131" i="35"/>
  <c r="M131" i="35"/>
  <c r="N131" i="35" s="1"/>
  <c r="P131" i="35"/>
  <c r="P116" i="35"/>
  <c r="L116" i="35"/>
  <c r="M116" i="35"/>
  <c r="N116" i="35" s="1"/>
  <c r="L109" i="35"/>
  <c r="M109" i="35"/>
  <c r="N109" i="35" s="1"/>
  <c r="P109" i="35"/>
  <c r="L103" i="35"/>
  <c r="M103" i="35"/>
  <c r="N103" i="35" s="1"/>
  <c r="P103" i="35"/>
  <c r="L102" i="35"/>
  <c r="P102" i="35"/>
  <c r="M102" i="35"/>
  <c r="N102" i="35" s="1"/>
  <c r="L64" i="35"/>
  <c r="M64" i="35"/>
  <c r="N64" i="35" s="1"/>
  <c r="P64" i="35"/>
  <c r="L119" i="35"/>
  <c r="M119" i="35"/>
  <c r="N119" i="35" s="1"/>
  <c r="P119" i="35"/>
  <c r="L126" i="35"/>
  <c r="M126" i="35"/>
  <c r="N126" i="35" s="1"/>
  <c r="P126" i="35"/>
  <c r="L130" i="35"/>
  <c r="P130" i="35"/>
  <c r="M130" i="35"/>
  <c r="N130" i="35" s="1"/>
  <c r="P159" i="35"/>
  <c r="L159" i="35"/>
  <c r="M159" i="35"/>
  <c r="N159" i="35" s="1"/>
  <c r="P135" i="35"/>
  <c r="L135" i="35"/>
  <c r="M135" i="35"/>
  <c r="N135" i="35" s="1"/>
  <c r="P155" i="35"/>
  <c r="L155" i="35"/>
  <c r="M155" i="35"/>
  <c r="N155" i="35" s="1"/>
  <c r="L71" i="35"/>
  <c r="M71" i="35"/>
  <c r="N71" i="35" s="1"/>
  <c r="P71" i="35"/>
  <c r="L16" i="35"/>
  <c r="M16" i="35"/>
  <c r="N16" i="35" s="1"/>
  <c r="P16" i="35"/>
  <c r="P149" i="35"/>
  <c r="L149" i="35"/>
  <c r="M149" i="35"/>
  <c r="N149" i="35" s="1"/>
  <c r="V2" i="35"/>
  <c r="Q194" i="35" l="1"/>
  <c r="Q188" i="35"/>
  <c r="Q191" i="35"/>
  <c r="Q180" i="35"/>
  <c r="Q224" i="35"/>
  <c r="Q215" i="35"/>
  <c r="Q200" i="35"/>
  <c r="Q197" i="35"/>
  <c r="Q209" i="35"/>
  <c r="Q178" i="35"/>
  <c r="Q153" i="35"/>
  <c r="Q177" i="35"/>
  <c r="Q185" i="35"/>
  <c r="Q147" i="35"/>
  <c r="Q139" i="35"/>
  <c r="Q142" i="35"/>
  <c r="Q171" i="35"/>
  <c r="Q137" i="35"/>
  <c r="Q49" i="35"/>
  <c r="Q92" i="35"/>
  <c r="Q123" i="35"/>
  <c r="Q133" i="35"/>
  <c r="Q116" i="35"/>
  <c r="Q160" i="35"/>
  <c r="Q102" i="35"/>
  <c r="Q161" i="35"/>
  <c r="Q126" i="35"/>
  <c r="Q131" i="35"/>
  <c r="Q5" i="35"/>
  <c r="Q16" i="35"/>
  <c r="Q109" i="35"/>
  <c r="Q27" i="35"/>
  <c r="Q64" i="35"/>
  <c r="Q135" i="35"/>
  <c r="Q155" i="35"/>
  <c r="Q136" i="35"/>
  <c r="Q17" i="35"/>
  <c r="Q28" i="35"/>
  <c r="Q113" i="35"/>
  <c r="Q162" i="35"/>
  <c r="Q149" i="35"/>
  <c r="Q119" i="35"/>
  <c r="Q103" i="35"/>
  <c r="Q112" i="35"/>
  <c r="Q52" i="35"/>
  <c r="Q65" i="35"/>
  <c r="Q66" i="35"/>
  <c r="Q101" i="35"/>
  <c r="Q159" i="35"/>
  <c r="Q15" i="35"/>
  <c r="Q150" i="35"/>
  <c r="Q71" i="35"/>
  <c r="Q130" i="35"/>
  <c r="Q54" i="35"/>
  <c r="Q124" i="35"/>
  <c r="Q72" i="35"/>
  <c r="Q154" i="35"/>
  <c r="Q58" i="35"/>
  <c r="Q168" i="35"/>
  <c r="L2" i="35"/>
  <c r="M2" i="35"/>
  <c r="C2" i="12"/>
  <c r="F2" i="12"/>
  <c r="I2" i="12"/>
  <c r="L2" i="12"/>
  <c r="D2" i="12"/>
  <c r="G2" i="12"/>
  <c r="J2" i="12"/>
  <c r="M2" i="12"/>
  <c r="C3" i="12"/>
  <c r="F3" i="12"/>
  <c r="I3" i="12"/>
  <c r="L3" i="12"/>
  <c r="D3" i="12"/>
  <c r="G3" i="12"/>
  <c r="J3" i="12"/>
  <c r="M3" i="12"/>
  <c r="C4" i="12"/>
  <c r="F4" i="12"/>
  <c r="I4" i="12"/>
  <c r="L4" i="12"/>
  <c r="D4" i="12"/>
  <c r="G4" i="12"/>
  <c r="J4" i="12"/>
  <c r="M4" i="12"/>
  <c r="C5" i="12"/>
  <c r="F5" i="12"/>
  <c r="I5" i="12"/>
  <c r="L5" i="12"/>
  <c r="D5" i="12"/>
  <c r="G5" i="12"/>
  <c r="J5" i="12"/>
  <c r="M5" i="12"/>
  <c r="C6" i="12"/>
  <c r="F6" i="12"/>
  <c r="I6" i="12"/>
  <c r="L6" i="12"/>
  <c r="D6" i="12"/>
  <c r="G6" i="12"/>
  <c r="J6" i="12"/>
  <c r="M6" i="12"/>
  <c r="C7" i="12"/>
  <c r="F7" i="12"/>
  <c r="I7" i="12"/>
  <c r="L7" i="12"/>
  <c r="D7" i="12"/>
  <c r="G7" i="12"/>
  <c r="J7" i="12"/>
  <c r="M7" i="12"/>
  <c r="C8" i="12"/>
  <c r="F8" i="12"/>
  <c r="I8" i="12"/>
  <c r="L8" i="12"/>
  <c r="D8" i="12"/>
  <c r="G8" i="12"/>
  <c r="J8" i="12"/>
  <c r="M8" i="12"/>
  <c r="C9" i="12"/>
  <c r="F9" i="12"/>
  <c r="I9" i="12"/>
  <c r="L9" i="12"/>
  <c r="D9" i="12"/>
  <c r="G9" i="12"/>
  <c r="J9" i="12"/>
  <c r="M9" i="12"/>
  <c r="C10" i="12"/>
  <c r="F10" i="12"/>
  <c r="I10" i="12"/>
  <c r="L10" i="12"/>
  <c r="D10" i="12"/>
  <c r="G10" i="12"/>
  <c r="J10" i="12"/>
  <c r="M10" i="12"/>
  <c r="C11" i="12"/>
  <c r="F11" i="12"/>
  <c r="I11" i="12"/>
  <c r="L11" i="12"/>
  <c r="D11" i="12"/>
  <c r="G11" i="12"/>
  <c r="J11" i="12"/>
  <c r="M11" i="12"/>
  <c r="C12" i="12"/>
  <c r="F12" i="12"/>
  <c r="I12" i="12"/>
  <c r="L12" i="12"/>
  <c r="D12" i="12"/>
  <c r="G12" i="12"/>
  <c r="J12" i="12"/>
  <c r="M12" i="12"/>
  <c r="C13" i="12"/>
  <c r="F13" i="12"/>
  <c r="I13" i="12"/>
  <c r="L13" i="12"/>
  <c r="D13" i="12"/>
  <c r="G13" i="12"/>
  <c r="J13" i="12"/>
  <c r="M13" i="12"/>
  <c r="C14" i="12"/>
  <c r="F14" i="12"/>
  <c r="I14" i="12"/>
  <c r="L14" i="12"/>
  <c r="D14" i="12"/>
  <c r="G14" i="12"/>
  <c r="J14" i="12"/>
  <c r="M14" i="12"/>
  <c r="C15" i="12"/>
  <c r="F15" i="12"/>
  <c r="I15" i="12"/>
  <c r="L15" i="12"/>
  <c r="D15" i="12"/>
  <c r="G15" i="12"/>
  <c r="J15" i="12"/>
  <c r="M15" i="12"/>
  <c r="C16" i="12"/>
  <c r="F16" i="12"/>
  <c r="I16" i="12"/>
  <c r="L16" i="12"/>
  <c r="D16" i="12"/>
  <c r="G16" i="12"/>
  <c r="J16" i="12"/>
  <c r="M16" i="12"/>
  <c r="C17" i="12"/>
  <c r="F17" i="12"/>
  <c r="I17" i="12"/>
  <c r="L17" i="12"/>
  <c r="D17" i="12"/>
  <c r="G17" i="12"/>
  <c r="J17" i="12"/>
  <c r="M17" i="12"/>
  <c r="C18" i="12"/>
  <c r="F18" i="12"/>
  <c r="I18" i="12"/>
  <c r="L18" i="12"/>
  <c r="D18" i="12"/>
  <c r="G18" i="12"/>
  <c r="J18" i="12"/>
  <c r="M18" i="12"/>
  <c r="C19" i="12"/>
  <c r="F19" i="12"/>
  <c r="I19" i="12"/>
  <c r="L19" i="12"/>
  <c r="D19" i="12"/>
  <c r="G19" i="12"/>
  <c r="J19" i="12"/>
  <c r="M19" i="12"/>
  <c r="A14" i="12" l="1"/>
  <c r="A19" i="12"/>
  <c r="A16" i="12"/>
  <c r="A11" i="12"/>
  <c r="A10" i="12"/>
  <c r="N18" i="12"/>
  <c r="N17" i="12"/>
  <c r="A18" i="12"/>
  <c r="A15" i="12"/>
  <c r="A17" i="12"/>
  <c r="A12" i="12"/>
  <c r="A9" i="12"/>
  <c r="A2" i="12"/>
  <c r="N5" i="12"/>
  <c r="N15" i="12"/>
  <c r="N16" i="12"/>
  <c r="N7" i="12"/>
  <c r="N6" i="12"/>
  <c r="N9" i="12"/>
  <c r="N14" i="12"/>
  <c r="N4" i="12"/>
  <c r="N13" i="12"/>
  <c r="N3" i="12"/>
  <c r="N19" i="12"/>
  <c r="N12" i="12"/>
  <c r="N10" i="12"/>
  <c r="A13" i="12"/>
  <c r="N11" i="12"/>
  <c r="A8" i="12"/>
  <c r="N8" i="12"/>
  <c r="A4" i="12"/>
  <c r="A7" i="12"/>
  <c r="A5" i="12"/>
  <c r="N2" i="12"/>
  <c r="A6" i="12"/>
  <c r="A3" i="12"/>
  <c r="P2" i="35" l="1"/>
  <c r="N2" i="35"/>
  <c r="Q2" i="35" l="1"/>
</calcChain>
</file>

<file path=xl/sharedStrings.xml><?xml version="1.0" encoding="utf-8"?>
<sst xmlns="http://schemas.openxmlformats.org/spreadsheetml/2006/main" count="3173" uniqueCount="282">
  <si>
    <t>Име и презиме</t>
  </si>
  <si>
    <t>Карате клуб</t>
  </si>
  <si>
    <t>Натпревар</t>
  </si>
  <si>
    <t>Ранг на натпревар</t>
  </si>
  <si>
    <t>Старосна категорија</t>
  </si>
  <si>
    <t>Дисциплина</t>
  </si>
  <si>
    <t>Пласман</t>
  </si>
  <si>
    <t>Победи</t>
  </si>
  <si>
    <t>Нерешени</t>
  </si>
  <si>
    <t>Бонус бодови</t>
  </si>
  <si>
    <t>Бодови за секоја победа</t>
  </si>
  <si>
    <t>Вкупно бодови за победи</t>
  </si>
  <si>
    <t>Вкупно бодови за нерешен резултат</t>
  </si>
  <si>
    <t>ВКУПНО БОДОВИ</t>
  </si>
  <si>
    <t>Код</t>
  </si>
  <si>
    <t>ДП/ДТ</t>
  </si>
  <si>
    <t>деца</t>
  </si>
  <si>
    <t>ката</t>
  </si>
  <si>
    <t>1-во</t>
  </si>
  <si>
    <t>2-ро</t>
  </si>
  <si>
    <t>3-то</t>
  </si>
  <si>
    <t>кумите</t>
  </si>
  <si>
    <t>ката тим</t>
  </si>
  <si>
    <t>сениори</t>
  </si>
  <si>
    <t>кумите тим женски</t>
  </si>
  <si>
    <t>кумите тим машки</t>
  </si>
  <si>
    <t>ЕП/ЕИ</t>
  </si>
  <si>
    <t>кадети</t>
  </si>
  <si>
    <t>без пласман</t>
  </si>
  <si>
    <t>5-то</t>
  </si>
  <si>
    <t>јуниори</t>
  </si>
  <si>
    <t>сениори У21</t>
  </si>
  <si>
    <t>БП</t>
  </si>
  <si>
    <t>К1МЛ</t>
  </si>
  <si>
    <t>МП/МИ</t>
  </si>
  <si>
    <t>СП</t>
  </si>
  <si>
    <t>7-мо</t>
  </si>
  <si>
    <t>ОИ</t>
  </si>
  <si>
    <t>К1ПЛ</t>
  </si>
  <si>
    <t>К1СА</t>
  </si>
  <si>
    <t>Шифра</t>
  </si>
  <si>
    <t>Р.б.</t>
  </si>
  <si>
    <t>Коефициент</t>
  </si>
  <si>
    <t>Број на натпреварувачи</t>
  </si>
  <si>
    <t>Бодови</t>
  </si>
  <si>
    <t>Олимписки игри</t>
  </si>
  <si>
    <t>Светско првенство</t>
  </si>
  <si>
    <t>Европско првенство/Европски игри</t>
  </si>
  <si>
    <t>Карате 1 - Премиер лига</t>
  </si>
  <si>
    <t>Карате 1 - Серија А</t>
  </si>
  <si>
    <t>Карате 1 - Младинска лига</t>
  </si>
  <si>
    <t>Светски куп за млади</t>
  </si>
  <si>
    <t>СКМ</t>
  </si>
  <si>
    <t>Балканско првенство</t>
  </si>
  <si>
    <t>Медитеранско првенство</t>
  </si>
  <si>
    <t>Државно првенство/Државен турнир</t>
  </si>
  <si>
    <t>Р</t>
  </si>
  <si>
    <t>К</t>
  </si>
  <si>
    <t>Д</t>
  </si>
  <si>
    <t>П</t>
  </si>
  <si>
    <t>Бодови за победа</t>
  </si>
  <si>
    <t>#</t>
  </si>
  <si>
    <t>Датум</t>
  </si>
  <si>
    <t>Локација</t>
  </si>
  <si>
    <t>ФУНАКОШИ ГИЧИН - СКОПЈЕ</t>
  </si>
  <si>
    <t>ГЛАДИЈАТОР - ВЕЛЕС</t>
  </si>
  <si>
    <t>ФОРЦА - СКОПЈЕ</t>
  </si>
  <si>
    <t>ШТИП - ШТИП</t>
  </si>
  <si>
    <t>ФАТИ - ТЕТОВО</t>
  </si>
  <si>
    <t>ОЛИМПИК СПОРТ 2007 - СКОПЈЕ</t>
  </si>
  <si>
    <t>БАШКИМИ 2002 - КУМАНОВО</t>
  </si>
  <si>
    <t>АРСОВСКА МАРТИНА</t>
  </si>
  <si>
    <t>БАЈОВСКИ КРИСТИЈАН</t>
  </si>
  <si>
    <t>СПАСОВСКИ ДАВИД</t>
  </si>
  <si>
    <t>БЕКИРИ БЕРНА</t>
  </si>
  <si>
    <t>АЛЕКСОВСКА АНДРЕА</t>
  </si>
  <si>
    <t>Скопје</t>
  </si>
  <si>
    <t>Тежинска категорија</t>
  </si>
  <si>
    <t>-55 кг</t>
  </si>
  <si>
    <t>-61 кг</t>
  </si>
  <si>
    <t>-68 кг</t>
  </si>
  <si>
    <t>+68 кг</t>
  </si>
  <si>
    <t>-60 кг</t>
  </si>
  <si>
    <t>-67 кг</t>
  </si>
  <si>
    <t>-75 кг</t>
  </si>
  <si>
    <t>-84 кг</t>
  </si>
  <si>
    <t>+84 кг</t>
  </si>
  <si>
    <t>Пол</t>
  </si>
  <si>
    <t>женски</t>
  </si>
  <si>
    <t>машки</t>
  </si>
  <si>
    <t>Категорија</t>
  </si>
  <si>
    <t>БОДОВИ</t>
  </si>
  <si>
    <t>Ранг листа</t>
  </si>
  <si>
    <t>2</t>
  </si>
  <si>
    <t>3</t>
  </si>
  <si>
    <t>4</t>
  </si>
  <si>
    <t>Плеј-оф турнир</t>
  </si>
  <si>
    <t>1</t>
  </si>
  <si>
    <t>ПО</t>
  </si>
  <si>
    <t>Бонус бодови за 3 победи на Плеј-Оф</t>
  </si>
  <si>
    <t>МЕМЕТИ ДХУРАТА</t>
  </si>
  <si>
    <t>ИМЕРИ ЈЕЛДА</t>
  </si>
  <si>
    <t>РЕЧИ МИРУШЕ</t>
  </si>
  <si>
    <t>ДЕРВИШИ НУРЕДИН</t>
  </si>
  <si>
    <t>СМИЛЕВСКИ ЗОРАН</t>
  </si>
  <si>
    <t>МИНГОВСКА АНАСТАСИЈА</t>
  </si>
  <si>
    <t>СТОЈКОВА ДАНКА</t>
  </si>
  <si>
    <t>КОВИЛОСКА ЕЛЕОНОРА</t>
  </si>
  <si>
    <t>ПОПТОДОРОВ МАРКО</t>
  </si>
  <si>
    <t>ДИМЧЕВСКИ МАРИО</t>
  </si>
  <si>
    <t>ВЕСЕЛИ СУХЕЈБ</t>
  </si>
  <si>
    <t>БОНСАИ - ПРИЛЕП</t>
  </si>
  <si>
    <t>МАНЧЕВСКА ЈОВАНА</t>
  </si>
  <si>
    <t>ПЕТРЕСКА МАРТИНА</t>
  </si>
  <si>
    <t>ЧОЛЕ - ОХРИД</t>
  </si>
  <si>
    <t>ШАМПИОН - КРИВА ПАЛАНКА</t>
  </si>
  <si>
    <t>ЉУБЕВСКА АНА</t>
  </si>
  <si>
    <t>МАВАШИ - СКОПЈЕ</t>
  </si>
  <si>
    <t>-47 кг</t>
  </si>
  <si>
    <t>ЕФТИМОВСКА ДРАГАНА</t>
  </si>
  <si>
    <t>ФЕТАИ КЕНЗА</t>
  </si>
  <si>
    <t>-54 кг</t>
  </si>
  <si>
    <t>ЦИКУШ САРА</t>
  </si>
  <si>
    <t>БЕЛИНСКА АНА</t>
  </si>
  <si>
    <t>ЈКШ ЦЕНТАР САМУРАЈ - СКОПЈЕ</t>
  </si>
  <si>
    <t>НАУМОВСКА ТЕОДОРА</t>
  </si>
  <si>
    <t>ПАЦОЛИ РЕЗЕ</t>
  </si>
  <si>
    <t>+61 кг</t>
  </si>
  <si>
    <t>ВРКЛЕВСКИ ЈОВАН</t>
  </si>
  <si>
    <t>МАРГАРИТОВ ЦВЕТАН</t>
  </si>
  <si>
    <t>СТОЈЧЕВСКИ АНДРЕЈ</t>
  </si>
  <si>
    <t>ЧОРЕСКИ ХАСАН</t>
  </si>
  <si>
    <t>ЗЕКИРИ АТИЛА</t>
  </si>
  <si>
    <t>АБАЗИ АЛДИН</t>
  </si>
  <si>
    <t>ФИЛИПОВСКИ МАРКО</t>
  </si>
  <si>
    <t>БЕКИРОВИЌ ХАРИС</t>
  </si>
  <si>
    <t>СУЛЕЈМАНИ БЛЕРТОН</t>
  </si>
  <si>
    <t>ХАЈРЕДИНИ ДРИНИ</t>
  </si>
  <si>
    <t>НАУМОВСКИ ФИЛИП</t>
  </si>
  <si>
    <t>БАЦКОВИЌ ЛУКА</t>
  </si>
  <si>
    <t>КОЧАНИ - КОЧАНИ</t>
  </si>
  <si>
    <t>-52 кг</t>
  </si>
  <si>
    <t>-57 кг</t>
  </si>
  <si>
    <t>-63 кг</t>
  </si>
  <si>
    <t>-70 кг</t>
  </si>
  <si>
    <t>+70 кг</t>
  </si>
  <si>
    <t>ДУКА САРА</t>
  </si>
  <si>
    <t>КАРОВА НАТАЛИЈА</t>
  </si>
  <si>
    <t>АБАЗИ АЛДИНА</t>
  </si>
  <si>
    <t>ПЕЦЕВСКА ИВА</t>
  </si>
  <si>
    <t>МИШОВСКА МИХАЕЛА</t>
  </si>
  <si>
    <t>СЕЛА ГЕНТА</t>
  </si>
  <si>
    <t>БУНТЕВСКА МАРИЈА</t>
  </si>
  <si>
    <t>ЃУРЧИНОСКА ТАМАРА</t>
  </si>
  <si>
    <t>ПАНЧЕВА МИЛА</t>
  </si>
  <si>
    <t>ЗИБЕРИ ЕРДОНА</t>
  </si>
  <si>
    <t>ДАРДХИШТА ЈАНИНА</t>
  </si>
  <si>
    <t>МУСТАФАИ ГРЕСА</t>
  </si>
  <si>
    <t>-48 кг</t>
  </si>
  <si>
    <t>-53 кг</t>
  </si>
  <si>
    <t>-59 кг</t>
  </si>
  <si>
    <t>-66 кг</t>
  </si>
  <si>
    <t>+66 кг</t>
  </si>
  <si>
    <t>МЕМЕТИ БЕСАРТ</t>
  </si>
  <si>
    <t>ЗЕКИРИ АДРИЈАН</t>
  </si>
  <si>
    <t>БЕЛИСТОЈАНОСКИ МАТЕЈ</t>
  </si>
  <si>
    <t>РУШИТИ РЕЏЕП</t>
  </si>
  <si>
    <t>ЛИМАНИ ДРИН</t>
  </si>
  <si>
    <t>МИХАЈЛОВ ЉУПЧЕ</t>
  </si>
  <si>
    <t>БИЛАЛИ ИЛИ</t>
  </si>
  <si>
    <t>ЈОВАНОВИЌ ВУКАШИН</t>
  </si>
  <si>
    <t>РАМАДАНИ ЕМИР</t>
  </si>
  <si>
    <t>АНГЕЛОВСКИ АНДРЕЈ</t>
  </si>
  <si>
    <t>ЛОЗАНОВСКИ ДИМИТАР</t>
  </si>
  <si>
    <t>СПАСОВ ВИКТОР</t>
  </si>
  <si>
    <t>СЕФУЛИ РЕДОН</t>
  </si>
  <si>
    <t>-76 кг</t>
  </si>
  <si>
    <t>+76 кг</t>
  </si>
  <si>
    <t>БОЖОВИЌ ДАНИЛО</t>
  </si>
  <si>
    <t>БАСАРОВ АНДРЕЈ</t>
  </si>
  <si>
    <t>ДАРДХИШТА ЈОН</t>
  </si>
  <si>
    <t>АЛИУ РУДИНА</t>
  </si>
  <si>
    <t>ЦВЕТАН ДИМОВ - СКОПЈЕ</t>
  </si>
  <si>
    <t>ТАЛЕСКА ЈОВАНА</t>
  </si>
  <si>
    <t>НИКОЛОВСКА СИМОНА</t>
  </si>
  <si>
    <t>КОСТОВ БОЈАН</t>
  </si>
  <si>
    <t>ПЕТРЕСКИ СТЕФАН</t>
  </si>
  <si>
    <t>ПЕТРЕСКИ СИМОН</t>
  </si>
  <si>
    <t>ТРАЈКОВСКИ ВИТОМИР</t>
  </si>
  <si>
    <t>СТОЈАНОВИЌ СТЕФАН</t>
  </si>
  <si>
    <t>АВТОКОМАНДА - СКОПЈЕ</t>
  </si>
  <si>
    <t xml:space="preserve"> -61 кг</t>
  </si>
  <si>
    <t>3-4</t>
  </si>
  <si>
    <t>КОЏА ЕРА</t>
  </si>
  <si>
    <t>2-3</t>
  </si>
  <si>
    <t>Државно првенство за кадети, јуниори и У-21 2023</t>
  </si>
  <si>
    <t>Плеј-оф турнир за кадети, јуниори и У-21 2023</t>
  </si>
  <si>
    <t>11.11.2023</t>
  </si>
  <si>
    <t>04.11.2023</t>
  </si>
  <si>
    <t>САНСАИ МЕТАЛ АПОСТОЛОВ</t>
  </si>
  <si>
    <t>УСКАНА</t>
  </si>
  <si>
    <t>МИРЧЕВСКА ЕВА</t>
  </si>
  <si>
    <t>ПРОФЕСИОНАЛ - СКОПЈЕ</t>
  </si>
  <si>
    <t>ВАРДАР</t>
  </si>
  <si>
    <t>ЈОШИТАКА - СКОПЈЕ</t>
  </si>
  <si>
    <t>ДИМОВСКИ МАРКО</t>
  </si>
  <si>
    <t>ЗЕНДЕЛИ БЛЕРИНА</t>
  </si>
  <si>
    <t>ТРПКОВСКА САРА</t>
  </si>
  <si>
    <t>ДИМОВСКИ БОРЈАН</t>
  </si>
  <si>
    <t>ГЛАВИНОВ КРИСТИЈАН</t>
  </si>
  <si>
    <t>ДИМЕСКИ ТЕОДОР</t>
  </si>
  <si>
    <t>ПЕТКОВСКА СТЕФАНИЈА</t>
  </si>
  <si>
    <t>ЗАНШИН ДО</t>
  </si>
  <si>
    <t>СТОЈАНОВСКИ АНДРЕЈ</t>
  </si>
  <si>
    <t>АБАЗИ ДЕОНА</t>
  </si>
  <si>
    <t>АСИАРТ</t>
  </si>
  <si>
    <t>БРЕСЛИЕВА ДУШИЦА</t>
  </si>
  <si>
    <t>ДИМИТРОВСКА МАРИЈА</t>
  </si>
  <si>
    <t>СЕРАФИМОВА ИЛИЈАНА</t>
  </si>
  <si>
    <t>КИЗАМЕ</t>
  </si>
  <si>
    <t>ШОГУН</t>
  </si>
  <si>
    <t>ШТЕРИЕВА МИЛА</t>
  </si>
  <si>
    <t>СМИЛЕВСКА АНАСТАСИЈА</t>
  </si>
  <si>
    <t>КУНСУТО</t>
  </si>
  <si>
    <t>ТАНУРОВСКА ЈАНА</t>
  </si>
  <si>
    <t>МЕТАЛУРГ</t>
  </si>
  <si>
    <t>ЉАТА ИМАН</t>
  </si>
  <si>
    <t>ШКУПИ - СКОПЈЕ</t>
  </si>
  <si>
    <t>ЕФРЕМОВА ЛИЛА</t>
  </si>
  <si>
    <t>АБАЗИ РУФАТ</t>
  </si>
  <si>
    <t>ШАБАНИ ЛОРИК</t>
  </si>
  <si>
    <t>БОТОНИ</t>
  </si>
  <si>
    <t>ДЕМИР АГАН</t>
  </si>
  <si>
    <t>КУРТАНОВИЌ ДАРИН</t>
  </si>
  <si>
    <t>КЕИКС</t>
  </si>
  <si>
    <t>ТРАЈКОВ НИКОЛА</t>
  </si>
  <si>
    <t>КАЛИМАНОВСКИ АНТОНИО</t>
  </si>
  <si>
    <t>АЛИ АЛБИН</t>
  </si>
  <si>
    <t>КУШТРИМИ</t>
  </si>
  <si>
    <t>СИМОНОВСКИ АДРИЈАН</t>
  </si>
  <si>
    <t>ОСМАНИ АСТРИТ</t>
  </si>
  <si>
    <t>ПАНОВСКИ ДАВОР</t>
  </si>
  <si>
    <t>ДРИНИ</t>
  </si>
  <si>
    <t>ЗИБЕРИ АНДИ</t>
  </si>
  <si>
    <t>НИКОЛОВСКИ ДАРИЈАН</t>
  </si>
  <si>
    <t>ИДРИЗИ БЛЕРОНА</t>
  </si>
  <si>
    <t>КХАЛИД</t>
  </si>
  <si>
    <t>ДИБРА</t>
  </si>
  <si>
    <t>АРСОВА МЕЛАНИ</t>
  </si>
  <si>
    <t>АРЕНА - СТРУГА</t>
  </si>
  <si>
    <t>ЈОНУЗИ ГЕТУАР</t>
  </si>
  <si>
    <t>ЗЕЌИРИ БЛЕРИ</t>
  </si>
  <si>
    <t>ШКЕНДИЈА</t>
  </si>
  <si>
    <t>ПОСТОЛОВ ЈАНЕ</t>
  </si>
  <si>
    <t>СИНАНИ АРЈЕТ</t>
  </si>
  <si>
    <t>ДИМОВСКИ ДИМИТАР</t>
  </si>
  <si>
    <t>НЕЗИРИ НЕЗИР</t>
  </si>
  <si>
    <t>-50 кг</t>
  </si>
  <si>
    <t>ЈОРДАНОВА ИВАНА</t>
  </si>
  <si>
    <t>СТОЈАНОВСКА ТАМАРА</t>
  </si>
  <si>
    <t>МИЦОВСКА ЈОВАНА</t>
  </si>
  <si>
    <t>МАКПЕТРОЛ</t>
  </si>
  <si>
    <t>БЕРНА БЕКИРИ</t>
  </si>
  <si>
    <t>ЈАНКУЛОВСКА РУЖИЦА</t>
  </si>
  <si>
    <t>РАМО ЛОРИЈАНА</t>
  </si>
  <si>
    <t>ШАЌИРИ НЕДИМ</t>
  </si>
  <si>
    <t>РИНИА МАТЕЈЧЕ</t>
  </si>
  <si>
    <t>ГЕЛЕВСКИ ДАРКО</t>
  </si>
  <si>
    <t>МИТРОВСКИ ПЕТАР</t>
  </si>
  <si>
    <t>АЕРОДРОМ - СКОПЈЕ</t>
  </si>
  <si>
    <t>ЗИЛАЛИ ХАМЗА</t>
  </si>
  <si>
    <t>ЈАНИЌИЈЕВИЌ ИВАН</t>
  </si>
  <si>
    <t>РИС</t>
  </si>
  <si>
    <t>ЈАНИЌИЈЕВИЌ НЕНАД</t>
  </si>
  <si>
    <t>ФЕРАТОВСКИ МИРАЖ</t>
  </si>
  <si>
    <t>ЕЛДИ-КАН - СКОПЈЕ</t>
  </si>
  <si>
    <t>Martina</t>
  </si>
  <si>
    <t>Jovana</t>
  </si>
  <si>
    <t>Andrea</t>
  </si>
  <si>
    <t>Kristijan</t>
  </si>
  <si>
    <t>Borjan</t>
  </si>
  <si>
    <t>Teodor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</si>
</sst>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\ _д_е_н_._-;\-* #,##0\ _д_е_н_._-;_-* &quot;-&quot;??\ _д_е_н_._-;_-@_-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9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textRotation="90" wrapText="1"/>
    </xf>
    <xf numFmtId="49" fontId="4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10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1" fillId="0" borderId="17" xfId="0" applyFont="1" applyBorder="1"/>
    <xf numFmtId="49" fontId="1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165" fontId="1" fillId="0" borderId="5" xfId="1" applyNumberFormat="1" applyFont="1" applyFill="1" applyBorder="1" applyAlignment="1">
      <alignment horizontal="center" vertical="center" wrapText="1"/>
    </xf>
    <xf numFmtId="165" fontId="1" fillId="0" borderId="11" xfId="1" applyNumberFormat="1" applyFont="1" applyFill="1" applyBorder="1" applyAlignment="1">
      <alignment horizontal="center" vertical="center" wrapText="1"/>
    </xf>
    <xf numFmtId="165" fontId="1" fillId="0" borderId="15" xfId="1" applyNumberFormat="1" applyFont="1" applyFill="1" applyBorder="1" applyAlignment="1">
      <alignment horizontal="center" vertical="center" wrapText="1"/>
    </xf>
    <xf numFmtId="165" fontId="1" fillId="0" borderId="20" xfId="1" applyNumberFormat="1" applyFont="1" applyFill="1" applyBorder="1" applyAlignment="1">
      <alignment horizontal="center" vertical="center" wrapText="1"/>
    </xf>
    <xf numFmtId="0" fontId="1" fillId="2" borderId="6" xfId="0" applyFont="1" applyFill="1" applyBorder="1"/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/>
    </xf>
    <xf numFmtId="165" fontId="1" fillId="2" borderId="8" xfId="1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/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1" fillId="2" borderId="19" xfId="0" applyFont="1" applyFill="1" applyBorder="1"/>
    <xf numFmtId="0" fontId="1" fillId="2" borderId="17" xfId="0" applyFont="1" applyFill="1" applyBorder="1"/>
    <xf numFmtId="49" fontId="1" fillId="2" borderId="17" xfId="0" applyNumberFormat="1" applyFont="1" applyFill="1" applyBorder="1" applyAlignment="1">
      <alignment horizontal="center"/>
    </xf>
    <xf numFmtId="165" fontId="1" fillId="2" borderId="20" xfId="1" applyNumberFormat="1" applyFont="1" applyFill="1" applyBorder="1" applyAlignment="1">
      <alignment horizontal="center" vertical="center" wrapText="1"/>
    </xf>
    <xf numFmtId="0" fontId="1" fillId="0" borderId="21" xfId="0" applyFont="1" applyBorder="1"/>
    <xf numFmtId="0" fontId="1" fillId="0" borderId="22" xfId="0" applyFont="1" applyBorder="1"/>
    <xf numFmtId="49" fontId="1" fillId="0" borderId="22" xfId="0" applyNumberFormat="1" applyFont="1" applyBorder="1" applyAlignment="1">
      <alignment horizontal="center"/>
    </xf>
    <xf numFmtId="165" fontId="1" fillId="0" borderId="1" xfId="1" applyNumberFormat="1" applyFont="1" applyFill="1" applyBorder="1" applyAlignment="1">
      <alignment horizontal="center" vertical="center" wrapText="1"/>
    </xf>
    <xf numFmtId="165" fontId="1" fillId="2" borderId="7" xfId="1" applyNumberFormat="1" applyFont="1" applyFill="1" applyBorder="1" applyAlignment="1">
      <alignment horizontal="center" vertical="center" wrapText="1"/>
    </xf>
    <xf numFmtId="165" fontId="1" fillId="0" borderId="14" xfId="1" applyNumberFormat="1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165" fontId="1" fillId="0" borderId="0" xfId="1" applyNumberFormat="1" applyFont="1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0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angListaKadetiJunioriU21EP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араметр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workbookViewId="0">
      <selection activeCell="F18" sqref="F18"/>
    </sheetView>
  </sheetViews>
  <sheetFormatPr defaultRowHeight="14.4" x14ac:dyDescent="0.55000000000000004"/>
  <cols>
    <col min="1" max="1" width="33.68359375" style="11" bestFit="1" customWidth="1"/>
    <col min="2" max="2" width="7.68359375" style="11" bestFit="1" customWidth="1"/>
    <col min="3" max="3" width="4.3125" bestFit="1" customWidth="1"/>
    <col min="4" max="4" width="11.68359375" bestFit="1" customWidth="1"/>
    <col min="6" max="6" width="19.1015625" style="11" bestFit="1" customWidth="1"/>
    <col min="7" max="7" width="4.3125" bestFit="1" customWidth="1"/>
    <col min="8" max="9" width="11.68359375" customWidth="1"/>
    <col min="10" max="10" width="22" style="11" customWidth="1"/>
    <col min="11" max="11" width="4.3125" bestFit="1" customWidth="1"/>
    <col min="12" max="12" width="22.5234375" bestFit="1" customWidth="1"/>
    <col min="13" max="13" width="11.68359375" customWidth="1"/>
    <col min="14" max="14" width="11.68359375" style="11" bestFit="1" customWidth="1"/>
    <col min="15" max="15" width="4.3125" bestFit="1" customWidth="1"/>
    <col min="16" max="16" width="7.5234375" bestFit="1" customWidth="1"/>
  </cols>
  <sheetData>
    <row r="1" spans="1:16" x14ac:dyDescent="0.55000000000000004">
      <c r="A1" s="4" t="s">
        <v>3</v>
      </c>
      <c r="B1" s="4" t="s">
        <v>40</v>
      </c>
      <c r="C1" s="5" t="s">
        <v>41</v>
      </c>
      <c r="D1" s="4" t="s">
        <v>42</v>
      </c>
      <c r="F1" s="4" t="s">
        <v>4</v>
      </c>
      <c r="G1" s="5" t="s">
        <v>41</v>
      </c>
      <c r="H1" s="4" t="s">
        <v>42</v>
      </c>
      <c r="I1" s="8"/>
      <c r="J1" s="4" t="s">
        <v>5</v>
      </c>
      <c r="K1" s="4" t="s">
        <v>41</v>
      </c>
      <c r="L1" s="4" t="s">
        <v>43</v>
      </c>
      <c r="N1" s="4" t="s">
        <v>6</v>
      </c>
      <c r="O1" s="4" t="s">
        <v>41</v>
      </c>
      <c r="P1" s="4" t="s">
        <v>44</v>
      </c>
    </row>
    <row r="2" spans="1:16" x14ac:dyDescent="0.55000000000000004">
      <c r="A2" s="7" t="s">
        <v>45</v>
      </c>
      <c r="B2" s="10" t="s">
        <v>37</v>
      </c>
      <c r="C2" s="6">
        <v>1</v>
      </c>
      <c r="D2" s="7">
        <v>18</v>
      </c>
      <c r="E2" s="12"/>
      <c r="F2" s="7" t="s">
        <v>23</v>
      </c>
      <c r="G2" s="6">
        <v>1</v>
      </c>
      <c r="H2" s="7">
        <v>1</v>
      </c>
      <c r="I2" s="9"/>
      <c r="J2" s="10" t="s">
        <v>17</v>
      </c>
      <c r="K2" s="10">
        <v>1</v>
      </c>
      <c r="L2" s="10">
        <v>1</v>
      </c>
      <c r="N2" s="6" t="s">
        <v>18</v>
      </c>
      <c r="O2" s="10">
        <v>1</v>
      </c>
      <c r="P2" s="6">
        <v>100</v>
      </c>
    </row>
    <row r="3" spans="1:16" x14ac:dyDescent="0.55000000000000004">
      <c r="A3" s="7" t="s">
        <v>46</v>
      </c>
      <c r="B3" s="10" t="s">
        <v>35</v>
      </c>
      <c r="C3" s="6">
        <v>2</v>
      </c>
      <c r="D3" s="7">
        <v>12</v>
      </c>
      <c r="E3" s="12"/>
      <c r="F3" s="7" t="s">
        <v>31</v>
      </c>
      <c r="G3" s="6">
        <v>2</v>
      </c>
      <c r="H3" s="7">
        <v>1</v>
      </c>
      <c r="I3" s="9"/>
      <c r="J3" s="10" t="s">
        <v>22</v>
      </c>
      <c r="K3" s="10">
        <v>2</v>
      </c>
      <c r="L3" s="10">
        <v>3</v>
      </c>
      <c r="N3" s="6" t="s">
        <v>19</v>
      </c>
      <c r="O3" s="10">
        <v>2</v>
      </c>
      <c r="P3" s="6">
        <v>70</v>
      </c>
    </row>
    <row r="4" spans="1:16" x14ac:dyDescent="0.55000000000000004">
      <c r="A4" s="7" t="s">
        <v>47</v>
      </c>
      <c r="B4" s="10" t="s">
        <v>26</v>
      </c>
      <c r="C4" s="6">
        <v>3</v>
      </c>
      <c r="D4" s="7">
        <v>6</v>
      </c>
      <c r="E4" s="12"/>
      <c r="F4" s="7" t="s">
        <v>30</v>
      </c>
      <c r="G4" s="6">
        <v>3</v>
      </c>
      <c r="H4" s="7">
        <v>1</v>
      </c>
      <c r="I4" s="9"/>
      <c r="J4" s="10" t="s">
        <v>21</v>
      </c>
      <c r="K4" s="10">
        <v>3</v>
      </c>
      <c r="L4" s="10">
        <v>1</v>
      </c>
      <c r="N4" s="6" t="s">
        <v>20</v>
      </c>
      <c r="O4" s="10">
        <v>3</v>
      </c>
      <c r="P4" s="6">
        <v>40</v>
      </c>
    </row>
    <row r="5" spans="1:16" x14ac:dyDescent="0.55000000000000004">
      <c r="A5" s="7" t="s">
        <v>48</v>
      </c>
      <c r="B5" s="10" t="s">
        <v>38</v>
      </c>
      <c r="C5" s="6">
        <v>4</v>
      </c>
      <c r="D5" s="7">
        <v>6</v>
      </c>
      <c r="E5" s="12"/>
      <c r="F5" s="7" t="s">
        <v>27</v>
      </c>
      <c r="G5" s="6">
        <v>4</v>
      </c>
      <c r="H5" s="7">
        <v>1</v>
      </c>
      <c r="I5" s="9"/>
      <c r="J5" s="10" t="s">
        <v>25</v>
      </c>
      <c r="K5" s="10">
        <v>4</v>
      </c>
      <c r="L5" s="10">
        <v>5</v>
      </c>
      <c r="N5" s="6" t="s">
        <v>29</v>
      </c>
      <c r="O5" s="10">
        <v>4</v>
      </c>
      <c r="P5" s="6">
        <v>30</v>
      </c>
    </row>
    <row r="6" spans="1:16" x14ac:dyDescent="0.55000000000000004">
      <c r="A6" s="7" t="s">
        <v>49</v>
      </c>
      <c r="B6" s="10" t="s">
        <v>39</v>
      </c>
      <c r="C6" s="6">
        <v>5</v>
      </c>
      <c r="D6" s="7">
        <v>3</v>
      </c>
      <c r="E6" s="12"/>
      <c r="F6" s="7" t="s">
        <v>16</v>
      </c>
      <c r="G6" s="6">
        <v>5</v>
      </c>
      <c r="H6" s="7">
        <v>1</v>
      </c>
      <c r="I6" s="9"/>
      <c r="J6" s="10" t="s">
        <v>24</v>
      </c>
      <c r="K6" s="10">
        <v>5</v>
      </c>
      <c r="L6" s="10">
        <v>3</v>
      </c>
      <c r="N6" s="6" t="s">
        <v>36</v>
      </c>
      <c r="O6" s="10">
        <v>5</v>
      </c>
      <c r="P6" s="6">
        <v>20</v>
      </c>
    </row>
    <row r="7" spans="1:16" x14ac:dyDescent="0.55000000000000004">
      <c r="A7" s="7" t="s">
        <v>50</v>
      </c>
      <c r="B7" s="10" t="s">
        <v>33</v>
      </c>
      <c r="C7" s="6">
        <v>6</v>
      </c>
      <c r="D7" s="7">
        <v>3</v>
      </c>
      <c r="H7" s="8"/>
      <c r="I7" s="8"/>
      <c r="M7" s="8"/>
      <c r="N7" s="10" t="s">
        <v>28</v>
      </c>
      <c r="O7" s="10">
        <v>6</v>
      </c>
      <c r="P7" s="6">
        <v>0</v>
      </c>
    </row>
    <row r="8" spans="1:16" x14ac:dyDescent="0.55000000000000004">
      <c r="A8" s="7" t="s">
        <v>51</v>
      </c>
      <c r="B8" s="10" t="s">
        <v>52</v>
      </c>
      <c r="C8" s="6">
        <v>7</v>
      </c>
      <c r="D8" s="7">
        <v>3</v>
      </c>
      <c r="H8" s="9"/>
      <c r="I8" s="9"/>
      <c r="M8" s="9"/>
    </row>
    <row r="9" spans="1:16" x14ac:dyDescent="0.55000000000000004">
      <c r="A9" s="7" t="s">
        <v>53</v>
      </c>
      <c r="B9" s="10" t="s">
        <v>32</v>
      </c>
      <c r="C9" s="6">
        <v>8</v>
      </c>
      <c r="D9" s="7">
        <v>2</v>
      </c>
      <c r="H9" s="9"/>
      <c r="I9" s="9"/>
      <c r="M9" s="9"/>
    </row>
    <row r="10" spans="1:16" x14ac:dyDescent="0.55000000000000004">
      <c r="A10" s="7" t="s">
        <v>54</v>
      </c>
      <c r="B10" s="10" t="s">
        <v>34</v>
      </c>
      <c r="C10" s="6">
        <v>9</v>
      </c>
      <c r="D10" s="7">
        <v>2</v>
      </c>
      <c r="H10" s="9"/>
      <c r="I10" s="9"/>
      <c r="M10" s="9"/>
    </row>
    <row r="11" spans="1:16" x14ac:dyDescent="0.55000000000000004">
      <c r="A11" s="7" t="s">
        <v>55</v>
      </c>
      <c r="B11" s="10" t="s">
        <v>15</v>
      </c>
      <c r="C11" s="6">
        <v>10</v>
      </c>
      <c r="D11" s="7">
        <v>1</v>
      </c>
      <c r="H11" s="9"/>
      <c r="I11" s="9"/>
      <c r="M11" s="9"/>
    </row>
    <row r="12" spans="1:16" x14ac:dyDescent="0.55000000000000004">
      <c r="A12" s="10" t="s">
        <v>96</v>
      </c>
      <c r="B12" s="10" t="s">
        <v>98</v>
      </c>
      <c r="C12" s="6">
        <v>11</v>
      </c>
      <c r="D12" s="7">
        <v>1</v>
      </c>
      <c r="H12" s="9"/>
      <c r="I12" s="9"/>
      <c r="M12" s="9"/>
    </row>
    <row r="13" spans="1:16" x14ac:dyDescent="0.55000000000000004">
      <c r="M13" s="9"/>
    </row>
    <row r="14" spans="1:16" x14ac:dyDescent="0.55000000000000004">
      <c r="M14" s="9"/>
    </row>
    <row r="15" spans="1:16" x14ac:dyDescent="0.55000000000000004">
      <c r="M15" s="9"/>
    </row>
    <row r="16" spans="1:16" x14ac:dyDescent="0.55000000000000004">
      <c r="M16" s="9"/>
    </row>
    <row r="17" spans="13:13" x14ac:dyDescent="0.55000000000000004">
      <c r="M17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7"/>
  <sheetViews>
    <sheetView zoomScale="75" zoomScaleNormal="75" workbookViewId="0">
      <pane ySplit="1" topLeftCell="A2" activePane="bottomLeft" state="frozen"/>
      <selection pane="bottomLeft" activeCell="P1" sqref="P1"/>
    </sheetView>
  </sheetViews>
  <sheetFormatPr defaultColWidth="9.1015625" defaultRowHeight="14.4" x14ac:dyDescent="0.55000000000000004"/>
  <cols>
    <col min="1" max="1" width="10.3125" style="11" bestFit="1" customWidth="1"/>
    <col min="2" max="2" width="22.89453125" style="11" bestFit="1" customWidth="1"/>
    <col min="3" max="3" width="8" style="11" bestFit="1" customWidth="1"/>
    <col min="4" max="4" width="17.89453125" style="11" bestFit="1" customWidth="1"/>
    <col min="5" max="5" width="16.3125" style="11" bestFit="1" customWidth="1"/>
    <col min="6" max="6" width="8.1015625" style="11" bestFit="1" customWidth="1"/>
    <col min="7" max="7" width="17.89453125" style="11" bestFit="1" customWidth="1"/>
    <col min="8" max="8" width="18.3125" style="11" bestFit="1" customWidth="1"/>
    <col min="9" max="9" width="8.3125" style="11" bestFit="1" customWidth="1"/>
    <col min="10" max="10" width="21.3125" style="11" bestFit="1" customWidth="1"/>
    <col min="11" max="11" width="14.68359375" style="11" bestFit="1" customWidth="1"/>
    <col min="12" max="12" width="8.3125" style="11" bestFit="1" customWidth="1"/>
    <col min="13" max="13" width="15.578125" style="11" customWidth="1"/>
    <col min="14" max="16" width="15.578125" style="14" customWidth="1"/>
    <col min="17" max="16384" width="9.1015625" style="11"/>
  </cols>
  <sheetData>
    <row r="1" spans="1:16" s="2" customFormat="1" ht="43.2" x14ac:dyDescent="0.55000000000000004">
      <c r="A1" s="1" t="s">
        <v>14</v>
      </c>
      <c r="B1" s="1" t="s">
        <v>3</v>
      </c>
      <c r="C1" s="1" t="s">
        <v>56</v>
      </c>
      <c r="D1" s="1" t="s">
        <v>42</v>
      </c>
      <c r="E1" s="1" t="s">
        <v>4</v>
      </c>
      <c r="F1" s="1" t="s">
        <v>57</v>
      </c>
      <c r="G1" s="1" t="s">
        <v>42</v>
      </c>
      <c r="H1" s="1" t="s">
        <v>5</v>
      </c>
      <c r="I1" s="1" t="s">
        <v>58</v>
      </c>
      <c r="J1" s="1" t="s">
        <v>43</v>
      </c>
      <c r="K1" s="1" t="s">
        <v>6</v>
      </c>
      <c r="L1" s="1" t="s">
        <v>59</v>
      </c>
      <c r="M1" s="1" t="s">
        <v>44</v>
      </c>
      <c r="N1" s="15" t="s">
        <v>9</v>
      </c>
      <c r="O1" s="15" t="s">
        <v>60</v>
      </c>
      <c r="P1" s="15" t="s">
        <v>99</v>
      </c>
    </row>
    <row r="2" spans="1:16" x14ac:dyDescent="0.55000000000000004">
      <c r="A2" s="10" t="str">
        <f t="shared" ref="A2:A4" si="0">CONCATENATE(C2,F2,I2,L2)</f>
        <v>10211</v>
      </c>
      <c r="B2" s="10" t="s">
        <v>15</v>
      </c>
      <c r="C2" s="10">
        <f>VLOOKUP(B2,Параметри!$B$2:$C$11,2,FALSE)</f>
        <v>10</v>
      </c>
      <c r="D2" s="10">
        <f>VLOOKUP(B2,Параметри!$B$2:$D$11,3,FALSE)</f>
        <v>1</v>
      </c>
      <c r="E2" s="10" t="s">
        <v>31</v>
      </c>
      <c r="F2" s="10">
        <f>VLOOKUP(E2,Параметри!$F$2:$G$6,2,FALSE)</f>
        <v>2</v>
      </c>
      <c r="G2" s="10">
        <f>VLOOKUP(E2,Параметри!$F$2:$H$6,3,FALSE)</f>
        <v>1</v>
      </c>
      <c r="H2" s="10" t="s">
        <v>17</v>
      </c>
      <c r="I2" s="10">
        <f>VLOOKUP(H2,Параметри!$J$2:$K$6,2,FALSE)</f>
        <v>1</v>
      </c>
      <c r="J2" s="10">
        <f>VLOOKUP(H2,Параметри!$J$2:$L$6,3,FALSE)</f>
        <v>1</v>
      </c>
      <c r="K2" s="10" t="s">
        <v>18</v>
      </c>
      <c r="L2" s="10">
        <f>VLOOKUP(K2,Параметри!$N$2:$O$7,2,FALSE)</f>
        <v>1</v>
      </c>
      <c r="M2" s="10">
        <f>VLOOKUP(K2,Параметри!$N$2:$P$7,3,FALSE)</f>
        <v>100</v>
      </c>
      <c r="N2" s="13">
        <f t="shared" ref="N2:N7" si="1">(M2*D2*G2)/J2</f>
        <v>100</v>
      </c>
      <c r="O2" s="13">
        <v>0</v>
      </c>
      <c r="P2" s="13">
        <v>0</v>
      </c>
    </row>
    <row r="3" spans="1:16" x14ac:dyDescent="0.55000000000000004">
      <c r="A3" s="10" t="str">
        <f t="shared" si="0"/>
        <v>10231</v>
      </c>
      <c r="B3" s="10" t="s">
        <v>15</v>
      </c>
      <c r="C3" s="10">
        <f>VLOOKUP(B3,Параметри!$B$2:$C$11,2,FALSE)</f>
        <v>10</v>
      </c>
      <c r="D3" s="10">
        <f>VLOOKUP(B3,Параметри!$B$2:$D$11,3,FALSE)</f>
        <v>1</v>
      </c>
      <c r="E3" s="10" t="s">
        <v>31</v>
      </c>
      <c r="F3" s="10">
        <f>VLOOKUP(E3,Параметри!$F$2:$G$6,2,FALSE)</f>
        <v>2</v>
      </c>
      <c r="G3" s="10">
        <f>VLOOKUP(E3,Параметри!$F$2:$H$6,3,FALSE)</f>
        <v>1</v>
      </c>
      <c r="H3" s="10" t="s">
        <v>21</v>
      </c>
      <c r="I3" s="10">
        <f>VLOOKUP(H3,Параметри!$J$2:$K$6,2,FALSE)</f>
        <v>3</v>
      </c>
      <c r="J3" s="10">
        <f>VLOOKUP(H3,Параметри!$J$2:$L$6,3,FALSE)</f>
        <v>1</v>
      </c>
      <c r="K3" s="10" t="s">
        <v>18</v>
      </c>
      <c r="L3" s="10">
        <f>VLOOKUP(K3,Параметри!$N$2:$O$7,2,FALSE)</f>
        <v>1</v>
      </c>
      <c r="M3" s="10">
        <f>VLOOKUP(K3,Параметри!$N$2:$P$7,3,FALSE)</f>
        <v>100</v>
      </c>
      <c r="N3" s="13">
        <f t="shared" si="1"/>
        <v>100</v>
      </c>
      <c r="O3" s="13">
        <v>0</v>
      </c>
      <c r="P3" s="13">
        <v>0</v>
      </c>
    </row>
    <row r="4" spans="1:16" x14ac:dyDescent="0.55000000000000004">
      <c r="A4" s="10" t="str">
        <f t="shared" si="0"/>
        <v>10212</v>
      </c>
      <c r="B4" s="10" t="s">
        <v>15</v>
      </c>
      <c r="C4" s="10">
        <f>VLOOKUP(B4,Параметри!$B$2:$C$11,2,FALSE)</f>
        <v>10</v>
      </c>
      <c r="D4" s="10">
        <f>VLOOKUP(B4,Параметри!$B$2:$D$11,3,FALSE)</f>
        <v>1</v>
      </c>
      <c r="E4" s="10" t="s">
        <v>31</v>
      </c>
      <c r="F4" s="10">
        <f>VLOOKUP(E4,Параметри!$F$2:$G$6,2,FALSE)</f>
        <v>2</v>
      </c>
      <c r="G4" s="10">
        <f>VLOOKUP(E4,Параметри!$F$2:$H$6,3,FALSE)</f>
        <v>1</v>
      </c>
      <c r="H4" s="10" t="s">
        <v>17</v>
      </c>
      <c r="I4" s="10">
        <f>VLOOKUP(H4,Параметри!$J$2:$K$6,2,FALSE)</f>
        <v>1</v>
      </c>
      <c r="J4" s="10">
        <f>VLOOKUP(H4,Параметри!$J$2:$L$6,3,FALSE)</f>
        <v>1</v>
      </c>
      <c r="K4" s="10" t="s">
        <v>19</v>
      </c>
      <c r="L4" s="10">
        <f>VLOOKUP(K4,Параметри!$N$2:$O$7,2,FALSE)</f>
        <v>2</v>
      </c>
      <c r="M4" s="10">
        <f>VLOOKUP(K4,Параметри!$N$2:$P$7,3,FALSE)</f>
        <v>70</v>
      </c>
      <c r="N4" s="13">
        <f t="shared" si="1"/>
        <v>70</v>
      </c>
      <c r="O4" s="13">
        <v>0</v>
      </c>
      <c r="P4" s="13">
        <v>0</v>
      </c>
    </row>
    <row r="5" spans="1:16" x14ac:dyDescent="0.55000000000000004">
      <c r="A5" s="10" t="str">
        <f t="shared" ref="A5:A7" si="2">CONCATENATE(C5,F5,I5,L5)</f>
        <v>10232</v>
      </c>
      <c r="B5" s="10" t="s">
        <v>15</v>
      </c>
      <c r="C5" s="10">
        <f>VLOOKUP(B5,Параметри!$B$2:$C$11,2,FALSE)</f>
        <v>10</v>
      </c>
      <c r="D5" s="10">
        <f>VLOOKUP(B5,Параметри!$B$2:$D$11,3,FALSE)</f>
        <v>1</v>
      </c>
      <c r="E5" s="10" t="s">
        <v>31</v>
      </c>
      <c r="F5" s="10">
        <f>VLOOKUP(E5,Параметри!$F$2:$G$6,2,FALSE)</f>
        <v>2</v>
      </c>
      <c r="G5" s="10">
        <f>VLOOKUP(E5,Параметри!$F$2:$H$6,3,FALSE)</f>
        <v>1</v>
      </c>
      <c r="H5" s="10" t="s">
        <v>21</v>
      </c>
      <c r="I5" s="10">
        <f>VLOOKUP(H5,Параметри!$J$2:$K$6,2,FALSE)</f>
        <v>3</v>
      </c>
      <c r="J5" s="10">
        <f>VLOOKUP(H5,Параметри!$J$2:$L$6,3,FALSE)</f>
        <v>1</v>
      </c>
      <c r="K5" s="10" t="s">
        <v>19</v>
      </c>
      <c r="L5" s="10">
        <f>VLOOKUP(K5,Параметри!$N$2:$O$7,2,FALSE)</f>
        <v>2</v>
      </c>
      <c r="M5" s="10">
        <f>VLOOKUP(K5,Параметри!$N$2:$P$7,3,FALSE)</f>
        <v>70</v>
      </c>
      <c r="N5" s="13">
        <f t="shared" si="1"/>
        <v>70</v>
      </c>
      <c r="O5" s="13">
        <v>0</v>
      </c>
      <c r="P5" s="13">
        <v>0</v>
      </c>
    </row>
    <row r="6" spans="1:16" x14ac:dyDescent="0.55000000000000004">
      <c r="A6" s="10" t="str">
        <f t="shared" si="2"/>
        <v>10213</v>
      </c>
      <c r="B6" s="10" t="s">
        <v>15</v>
      </c>
      <c r="C6" s="10">
        <f>VLOOKUP(B6,Параметри!$B$2:$C$11,2,FALSE)</f>
        <v>10</v>
      </c>
      <c r="D6" s="10">
        <f>VLOOKUP(B6,Параметри!$B$2:$D$11,3,FALSE)</f>
        <v>1</v>
      </c>
      <c r="E6" s="10" t="s">
        <v>31</v>
      </c>
      <c r="F6" s="10">
        <f>VLOOKUP(E6,Параметри!$F$2:$G$6,2,FALSE)</f>
        <v>2</v>
      </c>
      <c r="G6" s="10">
        <f>VLOOKUP(E6,Параметри!$F$2:$H$6,3,FALSE)</f>
        <v>1</v>
      </c>
      <c r="H6" s="10" t="s">
        <v>17</v>
      </c>
      <c r="I6" s="10">
        <f>VLOOKUP(H6,Параметри!$J$2:$K$6,2,FALSE)</f>
        <v>1</v>
      </c>
      <c r="J6" s="10">
        <f>VLOOKUP(H6,Параметри!$J$2:$L$6,3,FALSE)</f>
        <v>1</v>
      </c>
      <c r="K6" s="10" t="s">
        <v>20</v>
      </c>
      <c r="L6" s="10">
        <f>VLOOKUP(K6,Параметри!$N$2:$O$7,2,FALSE)</f>
        <v>3</v>
      </c>
      <c r="M6" s="10">
        <f>VLOOKUP(K6,Параметри!$N$2:$P$7,3,FALSE)</f>
        <v>40</v>
      </c>
      <c r="N6" s="13">
        <f t="shared" si="1"/>
        <v>40</v>
      </c>
      <c r="O6" s="13">
        <v>0</v>
      </c>
      <c r="P6" s="13">
        <v>0</v>
      </c>
    </row>
    <row r="7" spans="1:16" x14ac:dyDescent="0.55000000000000004">
      <c r="A7" s="10" t="str">
        <f t="shared" si="2"/>
        <v>10233</v>
      </c>
      <c r="B7" s="10" t="s">
        <v>15</v>
      </c>
      <c r="C7" s="10">
        <f>VLOOKUP(B7,Параметри!$B$2:$C$11,2,FALSE)</f>
        <v>10</v>
      </c>
      <c r="D7" s="10">
        <f>VLOOKUP(B7,Параметри!$B$2:$D$11,3,FALSE)</f>
        <v>1</v>
      </c>
      <c r="E7" s="10" t="s">
        <v>31</v>
      </c>
      <c r="F7" s="10">
        <f>VLOOKUP(E7,Параметри!$F$2:$G$6,2,FALSE)</f>
        <v>2</v>
      </c>
      <c r="G7" s="10">
        <f>VLOOKUP(E7,Параметри!$F$2:$H$6,3,FALSE)</f>
        <v>1</v>
      </c>
      <c r="H7" s="10" t="s">
        <v>21</v>
      </c>
      <c r="I7" s="10">
        <f>VLOOKUP(H7,Параметри!$J$2:$K$6,2,FALSE)</f>
        <v>3</v>
      </c>
      <c r="J7" s="10">
        <f>VLOOKUP(H7,Параметри!$J$2:$L$6,3,FALSE)</f>
        <v>1</v>
      </c>
      <c r="K7" s="10" t="s">
        <v>20</v>
      </c>
      <c r="L7" s="10">
        <f>VLOOKUP(K7,Параметри!$N$2:$O$7,2,FALSE)</f>
        <v>3</v>
      </c>
      <c r="M7" s="10">
        <f>VLOOKUP(K7,Параметри!$N$2:$P$7,3,FALSE)</f>
        <v>40</v>
      </c>
      <c r="N7" s="13">
        <f t="shared" si="1"/>
        <v>40</v>
      </c>
      <c r="O7" s="13">
        <v>0</v>
      </c>
      <c r="P7" s="13">
        <v>0</v>
      </c>
    </row>
    <row r="8" spans="1:16" x14ac:dyDescent="0.55000000000000004">
      <c r="A8" s="10" t="str">
        <f t="shared" ref="A8:A13" si="3">CONCATENATE(C8,F8,I8,L8)</f>
        <v>10311</v>
      </c>
      <c r="B8" s="10" t="s">
        <v>15</v>
      </c>
      <c r="C8" s="10">
        <f>VLOOKUP(B8,Параметри!$B$2:$C$11,2,FALSE)</f>
        <v>10</v>
      </c>
      <c r="D8" s="10">
        <f>VLOOKUP(B8,Параметри!$B$2:$D$11,3,FALSE)</f>
        <v>1</v>
      </c>
      <c r="E8" s="10" t="s">
        <v>30</v>
      </c>
      <c r="F8" s="10">
        <f>VLOOKUP(E8,Параметри!$F$2:$G$6,2,FALSE)</f>
        <v>3</v>
      </c>
      <c r="G8" s="10">
        <f>VLOOKUP(E8,Параметри!$F$2:$H$6,3,FALSE)</f>
        <v>1</v>
      </c>
      <c r="H8" s="10" t="s">
        <v>17</v>
      </c>
      <c r="I8" s="10">
        <f>VLOOKUP(H8,Параметри!$J$2:$K$6,2,FALSE)</f>
        <v>1</v>
      </c>
      <c r="J8" s="10">
        <f>VLOOKUP(H8,Параметри!$J$2:$L$6,3,FALSE)</f>
        <v>1</v>
      </c>
      <c r="K8" s="10" t="s">
        <v>18</v>
      </c>
      <c r="L8" s="10">
        <f>VLOOKUP(K8,Параметри!$N$2:$O$7,2,FALSE)</f>
        <v>1</v>
      </c>
      <c r="M8" s="10">
        <f>VLOOKUP(K8,Параметри!$N$2:$P$7,3,FALSE)</f>
        <v>100</v>
      </c>
      <c r="N8" s="13">
        <f t="shared" ref="N8:N13" si="4">(M8*D8*G8)/J8</f>
        <v>100</v>
      </c>
      <c r="O8" s="13">
        <v>0</v>
      </c>
      <c r="P8" s="13">
        <v>0</v>
      </c>
    </row>
    <row r="9" spans="1:16" x14ac:dyDescent="0.55000000000000004">
      <c r="A9" s="10" t="str">
        <f t="shared" si="3"/>
        <v>10331</v>
      </c>
      <c r="B9" s="10" t="s">
        <v>15</v>
      </c>
      <c r="C9" s="10">
        <f>VLOOKUP(B9,Параметри!$B$2:$C$11,2,FALSE)</f>
        <v>10</v>
      </c>
      <c r="D9" s="10">
        <f>VLOOKUP(B9,Параметри!$B$2:$D$11,3,FALSE)</f>
        <v>1</v>
      </c>
      <c r="E9" s="10" t="s">
        <v>30</v>
      </c>
      <c r="F9" s="10">
        <f>VLOOKUP(E9,Параметри!$F$2:$G$6,2,FALSE)</f>
        <v>3</v>
      </c>
      <c r="G9" s="10">
        <f>VLOOKUP(E9,Параметри!$F$2:$H$6,3,FALSE)</f>
        <v>1</v>
      </c>
      <c r="H9" s="10" t="s">
        <v>21</v>
      </c>
      <c r="I9" s="10">
        <f>VLOOKUP(H9,Параметри!$J$2:$K$6,2,FALSE)</f>
        <v>3</v>
      </c>
      <c r="J9" s="10">
        <f>VLOOKUP(H9,Параметри!$J$2:$L$6,3,FALSE)</f>
        <v>1</v>
      </c>
      <c r="K9" s="10" t="s">
        <v>18</v>
      </c>
      <c r="L9" s="10">
        <f>VLOOKUP(K9,Параметри!$N$2:$O$7,2,FALSE)</f>
        <v>1</v>
      </c>
      <c r="M9" s="10">
        <f>VLOOKUP(K9,Параметри!$N$2:$P$7,3,FALSE)</f>
        <v>100</v>
      </c>
      <c r="N9" s="13">
        <f t="shared" si="4"/>
        <v>100</v>
      </c>
      <c r="O9" s="13">
        <v>0</v>
      </c>
      <c r="P9" s="13">
        <v>0</v>
      </c>
    </row>
    <row r="10" spans="1:16" x14ac:dyDescent="0.55000000000000004">
      <c r="A10" s="10" t="str">
        <f t="shared" si="3"/>
        <v>10312</v>
      </c>
      <c r="B10" s="10" t="s">
        <v>15</v>
      </c>
      <c r="C10" s="10">
        <f>VLOOKUP(B10,Параметри!$B$2:$C$11,2,FALSE)</f>
        <v>10</v>
      </c>
      <c r="D10" s="10">
        <f>VLOOKUP(B10,Параметри!$B$2:$D$11,3,FALSE)</f>
        <v>1</v>
      </c>
      <c r="E10" s="10" t="s">
        <v>30</v>
      </c>
      <c r="F10" s="10">
        <f>VLOOKUP(E10,Параметри!$F$2:$G$6,2,FALSE)</f>
        <v>3</v>
      </c>
      <c r="G10" s="10">
        <f>VLOOKUP(E10,Параметри!$F$2:$H$6,3,FALSE)</f>
        <v>1</v>
      </c>
      <c r="H10" s="10" t="s">
        <v>17</v>
      </c>
      <c r="I10" s="10">
        <f>VLOOKUP(H10,Параметри!$J$2:$K$6,2,FALSE)</f>
        <v>1</v>
      </c>
      <c r="J10" s="10">
        <f>VLOOKUP(H10,Параметри!$J$2:$L$6,3,FALSE)</f>
        <v>1</v>
      </c>
      <c r="K10" s="10" t="s">
        <v>19</v>
      </c>
      <c r="L10" s="10">
        <f>VLOOKUP(K10,Параметри!$N$2:$O$7,2,FALSE)</f>
        <v>2</v>
      </c>
      <c r="M10" s="10">
        <f>VLOOKUP(K10,Параметри!$N$2:$P$7,3,FALSE)</f>
        <v>70</v>
      </c>
      <c r="N10" s="13">
        <f t="shared" si="4"/>
        <v>70</v>
      </c>
      <c r="O10" s="13">
        <v>0</v>
      </c>
      <c r="P10" s="13">
        <v>0</v>
      </c>
    </row>
    <row r="11" spans="1:16" x14ac:dyDescent="0.55000000000000004">
      <c r="A11" s="10" t="str">
        <f t="shared" si="3"/>
        <v>10332</v>
      </c>
      <c r="B11" s="10" t="s">
        <v>15</v>
      </c>
      <c r="C11" s="10">
        <f>VLOOKUP(B11,Параметри!$B$2:$C$11,2,FALSE)</f>
        <v>10</v>
      </c>
      <c r="D11" s="10">
        <f>VLOOKUP(B11,Параметри!$B$2:$D$11,3,FALSE)</f>
        <v>1</v>
      </c>
      <c r="E11" s="10" t="s">
        <v>30</v>
      </c>
      <c r="F11" s="10">
        <f>VLOOKUP(E11,Параметри!$F$2:$G$6,2,FALSE)</f>
        <v>3</v>
      </c>
      <c r="G11" s="10">
        <f>VLOOKUP(E11,Параметри!$F$2:$H$6,3,FALSE)</f>
        <v>1</v>
      </c>
      <c r="H11" s="10" t="s">
        <v>21</v>
      </c>
      <c r="I11" s="10">
        <f>VLOOKUP(H11,Параметри!$J$2:$K$6,2,FALSE)</f>
        <v>3</v>
      </c>
      <c r="J11" s="10">
        <f>VLOOKUP(H11,Параметри!$J$2:$L$6,3,FALSE)</f>
        <v>1</v>
      </c>
      <c r="K11" s="10" t="s">
        <v>19</v>
      </c>
      <c r="L11" s="10">
        <f>VLOOKUP(K11,Параметри!$N$2:$O$7,2,FALSE)</f>
        <v>2</v>
      </c>
      <c r="M11" s="10">
        <f>VLOOKUP(K11,Параметри!$N$2:$P$7,3,FALSE)</f>
        <v>70</v>
      </c>
      <c r="N11" s="13">
        <f t="shared" si="4"/>
        <v>70</v>
      </c>
      <c r="O11" s="13">
        <v>0</v>
      </c>
      <c r="P11" s="13">
        <v>0</v>
      </c>
    </row>
    <row r="12" spans="1:16" x14ac:dyDescent="0.55000000000000004">
      <c r="A12" s="10" t="str">
        <f t="shared" si="3"/>
        <v>10313</v>
      </c>
      <c r="B12" s="10" t="s">
        <v>15</v>
      </c>
      <c r="C12" s="10">
        <f>VLOOKUP(B12,Параметри!$B$2:$C$11,2,FALSE)</f>
        <v>10</v>
      </c>
      <c r="D12" s="10">
        <f>VLOOKUP(B12,Параметри!$B$2:$D$11,3,FALSE)</f>
        <v>1</v>
      </c>
      <c r="E12" s="10" t="s">
        <v>30</v>
      </c>
      <c r="F12" s="10">
        <f>VLOOKUP(E12,Параметри!$F$2:$G$6,2,FALSE)</f>
        <v>3</v>
      </c>
      <c r="G12" s="10">
        <f>VLOOKUP(E12,Параметри!$F$2:$H$6,3,FALSE)</f>
        <v>1</v>
      </c>
      <c r="H12" s="10" t="s">
        <v>17</v>
      </c>
      <c r="I12" s="10">
        <f>VLOOKUP(H12,Параметри!$J$2:$K$6,2,FALSE)</f>
        <v>1</v>
      </c>
      <c r="J12" s="10">
        <f>VLOOKUP(H12,Параметри!$J$2:$L$6,3,FALSE)</f>
        <v>1</v>
      </c>
      <c r="K12" s="10" t="s">
        <v>20</v>
      </c>
      <c r="L12" s="10">
        <f>VLOOKUP(K12,Параметри!$N$2:$O$7,2,FALSE)</f>
        <v>3</v>
      </c>
      <c r="M12" s="10">
        <f>VLOOKUP(K12,Параметри!$N$2:$P$7,3,FALSE)</f>
        <v>40</v>
      </c>
      <c r="N12" s="13">
        <f t="shared" si="4"/>
        <v>40</v>
      </c>
      <c r="O12" s="13">
        <v>0</v>
      </c>
      <c r="P12" s="13">
        <v>0</v>
      </c>
    </row>
    <row r="13" spans="1:16" x14ac:dyDescent="0.55000000000000004">
      <c r="A13" s="10" t="str">
        <f t="shared" si="3"/>
        <v>10333</v>
      </c>
      <c r="B13" s="10" t="s">
        <v>15</v>
      </c>
      <c r="C13" s="10">
        <f>VLOOKUP(B13,Параметри!$B$2:$C$11,2,FALSE)</f>
        <v>10</v>
      </c>
      <c r="D13" s="10">
        <f>VLOOKUP(B13,Параметри!$B$2:$D$11,3,FALSE)</f>
        <v>1</v>
      </c>
      <c r="E13" s="10" t="s">
        <v>30</v>
      </c>
      <c r="F13" s="10">
        <f>VLOOKUP(E13,Параметри!$F$2:$G$6,2,FALSE)</f>
        <v>3</v>
      </c>
      <c r="G13" s="10">
        <f>VLOOKUP(E13,Параметри!$F$2:$H$6,3,FALSE)</f>
        <v>1</v>
      </c>
      <c r="H13" s="10" t="s">
        <v>21</v>
      </c>
      <c r="I13" s="10">
        <f>VLOOKUP(H13,Параметри!$J$2:$K$6,2,FALSE)</f>
        <v>3</v>
      </c>
      <c r="J13" s="10">
        <f>VLOOKUP(H13,Параметри!$J$2:$L$6,3,FALSE)</f>
        <v>1</v>
      </c>
      <c r="K13" s="10" t="s">
        <v>20</v>
      </c>
      <c r="L13" s="10">
        <f>VLOOKUP(K13,Параметри!$N$2:$O$7,2,FALSE)</f>
        <v>3</v>
      </c>
      <c r="M13" s="10">
        <f>VLOOKUP(K13,Параметри!$N$2:$P$7,3,FALSE)</f>
        <v>40</v>
      </c>
      <c r="N13" s="13">
        <f t="shared" si="4"/>
        <v>40</v>
      </c>
      <c r="O13" s="13">
        <v>0</v>
      </c>
      <c r="P13" s="13">
        <v>0</v>
      </c>
    </row>
    <row r="14" spans="1:16" x14ac:dyDescent="0.55000000000000004">
      <c r="A14" s="10" t="str">
        <f t="shared" ref="A14:A19" si="5">CONCATENATE(C14,F14,I14,L14)</f>
        <v>10411</v>
      </c>
      <c r="B14" s="10" t="s">
        <v>15</v>
      </c>
      <c r="C14" s="10">
        <f>VLOOKUP(B14,Параметри!$B$2:$C$11,2,FALSE)</f>
        <v>10</v>
      </c>
      <c r="D14" s="10">
        <f>VLOOKUP(B14,Параметри!$B$2:$D$11,3,FALSE)</f>
        <v>1</v>
      </c>
      <c r="E14" s="10" t="s">
        <v>27</v>
      </c>
      <c r="F14" s="10">
        <f>VLOOKUP(E14,Параметри!$F$2:$G$6,2,FALSE)</f>
        <v>4</v>
      </c>
      <c r="G14" s="10">
        <f>VLOOKUP(E14,Параметри!$F$2:$H$6,3,FALSE)</f>
        <v>1</v>
      </c>
      <c r="H14" s="10" t="s">
        <v>17</v>
      </c>
      <c r="I14" s="10">
        <f>VLOOKUP(H14,Параметри!$J$2:$K$6,2,FALSE)</f>
        <v>1</v>
      </c>
      <c r="J14" s="10">
        <f>VLOOKUP(H14,Параметри!$J$2:$L$6,3,FALSE)</f>
        <v>1</v>
      </c>
      <c r="K14" s="10" t="s">
        <v>18</v>
      </c>
      <c r="L14" s="10">
        <f>VLOOKUP(K14,Параметри!$N$2:$O$7,2,FALSE)</f>
        <v>1</v>
      </c>
      <c r="M14" s="10">
        <f>VLOOKUP(K14,Параметри!$N$2:$P$7,3,FALSE)</f>
        <v>100</v>
      </c>
      <c r="N14" s="13">
        <f t="shared" ref="N14:N21" si="6">(M14*D14*G14)/J14</f>
        <v>100</v>
      </c>
      <c r="O14" s="13">
        <v>0</v>
      </c>
      <c r="P14" s="13">
        <v>0</v>
      </c>
    </row>
    <row r="15" spans="1:16" x14ac:dyDescent="0.55000000000000004">
      <c r="A15" s="10" t="str">
        <f t="shared" si="5"/>
        <v>10431</v>
      </c>
      <c r="B15" s="10" t="s">
        <v>15</v>
      </c>
      <c r="C15" s="10">
        <f>VLOOKUP(B15,Параметри!$B$2:$C$11,2,FALSE)</f>
        <v>10</v>
      </c>
      <c r="D15" s="10">
        <f>VLOOKUP(B15,Параметри!$B$2:$D$11,3,FALSE)</f>
        <v>1</v>
      </c>
      <c r="E15" s="10" t="s">
        <v>27</v>
      </c>
      <c r="F15" s="10">
        <f>VLOOKUP(E15,Параметри!$F$2:$G$6,2,FALSE)</f>
        <v>4</v>
      </c>
      <c r="G15" s="10">
        <f>VLOOKUP(E15,Параметри!$F$2:$H$6,3,FALSE)</f>
        <v>1</v>
      </c>
      <c r="H15" s="10" t="s">
        <v>21</v>
      </c>
      <c r="I15" s="10">
        <f>VLOOKUP(H15,Параметри!$J$2:$K$6,2,FALSE)</f>
        <v>3</v>
      </c>
      <c r="J15" s="10">
        <f>VLOOKUP(H15,Параметри!$J$2:$L$6,3,FALSE)</f>
        <v>1</v>
      </c>
      <c r="K15" s="10" t="s">
        <v>18</v>
      </c>
      <c r="L15" s="10">
        <f>VLOOKUP(K15,Параметри!$N$2:$O$7,2,FALSE)</f>
        <v>1</v>
      </c>
      <c r="M15" s="10">
        <f>VLOOKUP(K15,Параметри!$N$2:$P$7,3,FALSE)</f>
        <v>100</v>
      </c>
      <c r="N15" s="13">
        <f t="shared" si="6"/>
        <v>100</v>
      </c>
      <c r="O15" s="13">
        <v>0</v>
      </c>
      <c r="P15" s="13">
        <v>0</v>
      </c>
    </row>
    <row r="16" spans="1:16" x14ac:dyDescent="0.55000000000000004">
      <c r="A16" s="10" t="str">
        <f t="shared" si="5"/>
        <v>10412</v>
      </c>
      <c r="B16" s="10" t="s">
        <v>15</v>
      </c>
      <c r="C16" s="10">
        <f>VLOOKUP(B16,Параметри!$B$2:$C$11,2,FALSE)</f>
        <v>10</v>
      </c>
      <c r="D16" s="10">
        <f>VLOOKUP(B16,Параметри!$B$2:$D$11,3,FALSE)</f>
        <v>1</v>
      </c>
      <c r="E16" s="10" t="s">
        <v>27</v>
      </c>
      <c r="F16" s="10">
        <f>VLOOKUP(E16,Параметри!$F$2:$G$6,2,FALSE)</f>
        <v>4</v>
      </c>
      <c r="G16" s="10">
        <f>VLOOKUP(E16,Параметри!$F$2:$H$6,3,FALSE)</f>
        <v>1</v>
      </c>
      <c r="H16" s="10" t="s">
        <v>17</v>
      </c>
      <c r="I16" s="10">
        <f>VLOOKUP(H16,Параметри!$J$2:$K$6,2,FALSE)</f>
        <v>1</v>
      </c>
      <c r="J16" s="10">
        <f>VLOOKUP(H16,Параметри!$J$2:$L$6,3,FALSE)</f>
        <v>1</v>
      </c>
      <c r="K16" s="10" t="s">
        <v>19</v>
      </c>
      <c r="L16" s="10">
        <f>VLOOKUP(K16,Параметри!$N$2:$O$7,2,FALSE)</f>
        <v>2</v>
      </c>
      <c r="M16" s="10">
        <f>VLOOKUP(K16,Параметри!$N$2:$P$7,3,FALSE)</f>
        <v>70</v>
      </c>
      <c r="N16" s="13">
        <f t="shared" si="6"/>
        <v>70</v>
      </c>
      <c r="O16" s="13">
        <v>0</v>
      </c>
      <c r="P16" s="13">
        <v>0</v>
      </c>
    </row>
    <row r="17" spans="1:16" x14ac:dyDescent="0.55000000000000004">
      <c r="A17" s="10" t="str">
        <f t="shared" si="5"/>
        <v>10432</v>
      </c>
      <c r="B17" s="10" t="s">
        <v>15</v>
      </c>
      <c r="C17" s="10">
        <f>VLOOKUP(B17,Параметри!$B$2:$C$11,2,FALSE)</f>
        <v>10</v>
      </c>
      <c r="D17" s="10">
        <f>VLOOKUP(B17,Параметри!$B$2:$D$11,3,FALSE)</f>
        <v>1</v>
      </c>
      <c r="E17" s="10" t="s">
        <v>27</v>
      </c>
      <c r="F17" s="10">
        <f>VLOOKUP(E17,Параметри!$F$2:$G$6,2,FALSE)</f>
        <v>4</v>
      </c>
      <c r="G17" s="10">
        <f>VLOOKUP(E17,Параметри!$F$2:$H$6,3,FALSE)</f>
        <v>1</v>
      </c>
      <c r="H17" s="10" t="s">
        <v>21</v>
      </c>
      <c r="I17" s="10">
        <f>VLOOKUP(H17,Параметри!$J$2:$K$6,2,FALSE)</f>
        <v>3</v>
      </c>
      <c r="J17" s="10">
        <f>VLOOKUP(H17,Параметри!$J$2:$L$6,3,FALSE)</f>
        <v>1</v>
      </c>
      <c r="K17" s="10" t="s">
        <v>19</v>
      </c>
      <c r="L17" s="10">
        <f>VLOOKUP(K17,Параметри!$N$2:$O$7,2,FALSE)</f>
        <v>2</v>
      </c>
      <c r="M17" s="10">
        <f>VLOOKUP(K17,Параметри!$N$2:$P$7,3,FALSE)</f>
        <v>70</v>
      </c>
      <c r="N17" s="13">
        <f t="shared" si="6"/>
        <v>70</v>
      </c>
      <c r="O17" s="13">
        <v>0</v>
      </c>
      <c r="P17" s="13">
        <v>0</v>
      </c>
    </row>
    <row r="18" spans="1:16" x14ac:dyDescent="0.55000000000000004">
      <c r="A18" s="10" t="str">
        <f t="shared" si="5"/>
        <v>10413</v>
      </c>
      <c r="B18" s="10" t="s">
        <v>15</v>
      </c>
      <c r="C18" s="10">
        <f>VLOOKUP(B18,Параметри!$B$2:$C$11,2,FALSE)</f>
        <v>10</v>
      </c>
      <c r="D18" s="10">
        <f>VLOOKUP(B18,Параметри!$B$2:$D$11,3,FALSE)</f>
        <v>1</v>
      </c>
      <c r="E18" s="10" t="s">
        <v>27</v>
      </c>
      <c r="F18" s="10">
        <f>VLOOKUP(E18,Параметри!$F$2:$G$6,2,FALSE)</f>
        <v>4</v>
      </c>
      <c r="G18" s="10">
        <f>VLOOKUP(E18,Параметри!$F$2:$H$6,3,FALSE)</f>
        <v>1</v>
      </c>
      <c r="H18" s="10" t="s">
        <v>17</v>
      </c>
      <c r="I18" s="10">
        <f>VLOOKUP(H18,Параметри!$J$2:$K$6,2,FALSE)</f>
        <v>1</v>
      </c>
      <c r="J18" s="10">
        <f>VLOOKUP(H18,Параметри!$J$2:$L$6,3,FALSE)</f>
        <v>1</v>
      </c>
      <c r="K18" s="10" t="s">
        <v>20</v>
      </c>
      <c r="L18" s="10">
        <f>VLOOKUP(K18,Параметри!$N$2:$O$7,2,FALSE)</f>
        <v>3</v>
      </c>
      <c r="M18" s="10">
        <f>VLOOKUP(K18,Параметри!$N$2:$P$7,3,FALSE)</f>
        <v>40</v>
      </c>
      <c r="N18" s="13">
        <f t="shared" si="6"/>
        <v>40</v>
      </c>
      <c r="O18" s="13">
        <v>0</v>
      </c>
      <c r="P18" s="13">
        <v>0</v>
      </c>
    </row>
    <row r="19" spans="1:16" x14ac:dyDescent="0.55000000000000004">
      <c r="A19" s="10" t="str">
        <f t="shared" si="5"/>
        <v>10433</v>
      </c>
      <c r="B19" s="10" t="s">
        <v>15</v>
      </c>
      <c r="C19" s="10">
        <f>VLOOKUP(B19,Параметри!$B$2:$C$11,2,FALSE)</f>
        <v>10</v>
      </c>
      <c r="D19" s="10">
        <f>VLOOKUP(B19,Параметри!$B$2:$D$11,3,FALSE)</f>
        <v>1</v>
      </c>
      <c r="E19" s="10" t="s">
        <v>27</v>
      </c>
      <c r="F19" s="10">
        <f>VLOOKUP(E19,Параметри!$F$2:$G$6,2,FALSE)</f>
        <v>4</v>
      </c>
      <c r="G19" s="10">
        <f>VLOOKUP(E19,Параметри!$F$2:$H$6,3,FALSE)</f>
        <v>1</v>
      </c>
      <c r="H19" s="10" t="s">
        <v>21</v>
      </c>
      <c r="I19" s="10">
        <f>VLOOKUP(H19,Параметри!$J$2:$K$6,2,FALSE)</f>
        <v>3</v>
      </c>
      <c r="J19" s="10">
        <f>VLOOKUP(H19,Параметри!$J$2:$L$6,3,FALSE)</f>
        <v>1</v>
      </c>
      <c r="K19" s="10" t="s">
        <v>20</v>
      </c>
      <c r="L19" s="10">
        <f>VLOOKUP(K19,Параметри!$N$2:$O$7,2,FALSE)</f>
        <v>3</v>
      </c>
      <c r="M19" s="10">
        <f>VLOOKUP(K19,Параметри!$N$2:$P$7,3,FALSE)</f>
        <v>40</v>
      </c>
      <c r="N19" s="13">
        <f t="shared" si="6"/>
        <v>40</v>
      </c>
      <c r="O19" s="13">
        <v>0</v>
      </c>
      <c r="P19" s="13">
        <v>0</v>
      </c>
    </row>
    <row r="20" spans="1:16" x14ac:dyDescent="0.55000000000000004">
      <c r="A20" s="10" t="str">
        <f t="shared" ref="A20:A37" si="7">CONCATENATE(C20,F20,I20,L20)</f>
        <v>11211</v>
      </c>
      <c r="B20" s="10" t="s">
        <v>98</v>
      </c>
      <c r="C20" s="10">
        <f>VLOOKUP(B20,Параметри!$B$2:$C$12,2,FALSE)</f>
        <v>11</v>
      </c>
      <c r="D20" s="10">
        <f>VLOOKUP(B20,Параметри!$B$2:$D$12,3,FALSE)</f>
        <v>1</v>
      </c>
      <c r="E20" s="10" t="s">
        <v>31</v>
      </c>
      <c r="F20" s="10">
        <f>VLOOKUP(E20,Параметри!$F$2:$G$6,2,FALSE)</f>
        <v>2</v>
      </c>
      <c r="G20" s="10">
        <f>VLOOKUP(E20,Параметри!$F$2:$H$6,3,FALSE)</f>
        <v>1</v>
      </c>
      <c r="H20" s="10" t="s">
        <v>17</v>
      </c>
      <c r="I20" s="10">
        <f>VLOOKUP(H20,Параметри!$J$2:$K$6,2,FALSE)</f>
        <v>1</v>
      </c>
      <c r="J20" s="10">
        <f>VLOOKUP(H20,Параметри!$J$2:$L$6,3,FALSE)</f>
        <v>1</v>
      </c>
      <c r="K20" s="10" t="s">
        <v>18</v>
      </c>
      <c r="L20" s="10">
        <f>VLOOKUP(K20,Параметри!$N$2:$O$7,2,FALSE)</f>
        <v>1</v>
      </c>
      <c r="M20" s="10">
        <f>VLOOKUP(K20,Параметри!$N$2:$P$7,3,FALSE)</f>
        <v>100</v>
      </c>
      <c r="N20" s="13">
        <f t="shared" si="6"/>
        <v>100</v>
      </c>
      <c r="O20" s="13">
        <f>(10)</f>
        <v>10</v>
      </c>
      <c r="P20" s="13">
        <v>30</v>
      </c>
    </row>
    <row r="21" spans="1:16" x14ac:dyDescent="0.55000000000000004">
      <c r="A21" s="10" t="str">
        <f t="shared" si="7"/>
        <v>11231</v>
      </c>
      <c r="B21" s="10" t="s">
        <v>98</v>
      </c>
      <c r="C21" s="10">
        <f>VLOOKUP(B21,Параметри!$B$2:$C$12,2,FALSE)</f>
        <v>11</v>
      </c>
      <c r="D21" s="10">
        <f>VLOOKUP(B21,Параметри!$B$2:$D$12,3,FALSE)</f>
        <v>1</v>
      </c>
      <c r="E21" s="10" t="s">
        <v>31</v>
      </c>
      <c r="F21" s="10">
        <f>VLOOKUP(E21,Параметри!$F$2:$G$6,2,FALSE)</f>
        <v>2</v>
      </c>
      <c r="G21" s="10">
        <f>VLOOKUP(E21,Параметри!$F$2:$H$6,3,FALSE)</f>
        <v>1</v>
      </c>
      <c r="H21" s="10" t="s">
        <v>21</v>
      </c>
      <c r="I21" s="10">
        <f>VLOOKUP(H21,Параметри!$J$2:$K$6,2,FALSE)</f>
        <v>3</v>
      </c>
      <c r="J21" s="10">
        <f>VLOOKUP(H21,Параметри!$J$2:$L$6,3,FALSE)</f>
        <v>1</v>
      </c>
      <c r="K21" s="10" t="s">
        <v>18</v>
      </c>
      <c r="L21" s="10">
        <f>VLOOKUP(K21,Параметри!$N$2:$O$7,2,FALSE)</f>
        <v>1</v>
      </c>
      <c r="M21" s="10">
        <f>VLOOKUP(K21,Параметри!$N$2:$P$7,3,FALSE)</f>
        <v>100</v>
      </c>
      <c r="N21" s="13">
        <f t="shared" si="6"/>
        <v>100</v>
      </c>
      <c r="O21" s="13">
        <f>(10)</f>
        <v>10</v>
      </c>
      <c r="P21" s="13">
        <v>30</v>
      </c>
    </row>
    <row r="22" spans="1:16" x14ac:dyDescent="0.55000000000000004">
      <c r="A22" s="10" t="str">
        <f t="shared" si="7"/>
        <v>11212</v>
      </c>
      <c r="B22" s="10" t="s">
        <v>98</v>
      </c>
      <c r="C22" s="10">
        <f>VLOOKUP(B22,Параметри!$B$2:$C$12,2,FALSE)</f>
        <v>11</v>
      </c>
      <c r="D22" s="10">
        <f>VLOOKUP(B22,Параметри!$B$2:$D$12,3,FALSE)</f>
        <v>1</v>
      </c>
      <c r="E22" s="10" t="s">
        <v>31</v>
      </c>
      <c r="F22" s="10">
        <f>VLOOKUP(E22,Параметри!$F$2:$G$6,2,FALSE)</f>
        <v>2</v>
      </c>
      <c r="G22" s="10">
        <f>VLOOKUP(E22,Параметри!$F$2:$H$6,3,FALSE)</f>
        <v>1</v>
      </c>
      <c r="H22" s="10" t="s">
        <v>17</v>
      </c>
      <c r="I22" s="10">
        <f>VLOOKUP(H22,Параметри!$J$2:$K$6,2,FALSE)</f>
        <v>1</v>
      </c>
      <c r="J22" s="10">
        <f>VLOOKUP(H22,Параметри!$J$2:$L$6,3,FALSE)</f>
        <v>1</v>
      </c>
      <c r="K22" s="10" t="s">
        <v>19</v>
      </c>
      <c r="L22" s="10">
        <f>VLOOKUP(K22,Параметри!$N$2:$O$7,2,FALSE)</f>
        <v>2</v>
      </c>
      <c r="M22" s="10">
        <f>VLOOKUP(K22,Параметри!$N$2:$P$7,3,FALSE)</f>
        <v>70</v>
      </c>
      <c r="N22" s="13">
        <f t="shared" ref="N22:N37" si="8">(M22*D22*G22)/J22</f>
        <v>70</v>
      </c>
      <c r="O22" s="13">
        <f>(10)</f>
        <v>10</v>
      </c>
      <c r="P22" s="13">
        <v>30</v>
      </c>
    </row>
    <row r="23" spans="1:16" x14ac:dyDescent="0.55000000000000004">
      <c r="A23" s="10" t="str">
        <f t="shared" si="7"/>
        <v>11232</v>
      </c>
      <c r="B23" s="10" t="s">
        <v>98</v>
      </c>
      <c r="C23" s="10">
        <f>VLOOKUP(B23,Параметри!$B$2:$C$12,2,FALSE)</f>
        <v>11</v>
      </c>
      <c r="D23" s="10">
        <f>VLOOKUP(B23,Параметри!$B$2:$D$12,3,FALSE)</f>
        <v>1</v>
      </c>
      <c r="E23" s="10" t="s">
        <v>31</v>
      </c>
      <c r="F23" s="10">
        <f>VLOOKUP(E23,Параметри!$F$2:$G$6,2,FALSE)</f>
        <v>2</v>
      </c>
      <c r="G23" s="10">
        <f>VLOOKUP(E23,Параметри!$F$2:$H$6,3,FALSE)</f>
        <v>1</v>
      </c>
      <c r="H23" s="10" t="s">
        <v>21</v>
      </c>
      <c r="I23" s="10">
        <f>VLOOKUP(H23,Параметри!$J$2:$K$6,2,FALSE)</f>
        <v>3</v>
      </c>
      <c r="J23" s="10">
        <f>VLOOKUP(H23,Параметри!$J$2:$L$6,3,FALSE)</f>
        <v>1</v>
      </c>
      <c r="K23" s="10" t="s">
        <v>19</v>
      </c>
      <c r="L23" s="10">
        <f>VLOOKUP(K23,Параметри!$N$2:$O$7,2,FALSE)</f>
        <v>2</v>
      </c>
      <c r="M23" s="10">
        <f>VLOOKUP(K23,Параметри!$N$2:$P$7,3,FALSE)</f>
        <v>70</v>
      </c>
      <c r="N23" s="13">
        <f t="shared" si="8"/>
        <v>70</v>
      </c>
      <c r="O23" s="13">
        <f>(10)</f>
        <v>10</v>
      </c>
      <c r="P23" s="13">
        <v>30</v>
      </c>
    </row>
    <row r="24" spans="1:16" x14ac:dyDescent="0.55000000000000004">
      <c r="A24" s="10" t="str">
        <f t="shared" si="7"/>
        <v>11213</v>
      </c>
      <c r="B24" s="10" t="s">
        <v>98</v>
      </c>
      <c r="C24" s="10">
        <f>VLOOKUP(B24,Параметри!$B$2:$C$12,2,FALSE)</f>
        <v>11</v>
      </c>
      <c r="D24" s="10">
        <f>VLOOKUP(B24,Параметри!$B$2:$D$12,3,FALSE)</f>
        <v>1</v>
      </c>
      <c r="E24" s="10" t="s">
        <v>31</v>
      </c>
      <c r="F24" s="10">
        <f>VLOOKUP(E24,Параметри!$F$2:$G$6,2,FALSE)</f>
        <v>2</v>
      </c>
      <c r="G24" s="10">
        <f>VLOOKUP(E24,Параметри!$F$2:$H$6,3,FALSE)</f>
        <v>1</v>
      </c>
      <c r="H24" s="10" t="s">
        <v>17</v>
      </c>
      <c r="I24" s="10">
        <f>VLOOKUP(H24,Параметри!$J$2:$K$6,2,FALSE)</f>
        <v>1</v>
      </c>
      <c r="J24" s="10">
        <f>VLOOKUP(H24,Параметри!$J$2:$L$6,3,FALSE)</f>
        <v>1</v>
      </c>
      <c r="K24" s="10" t="s">
        <v>20</v>
      </c>
      <c r="L24" s="10">
        <f>VLOOKUP(K24,Параметри!$N$2:$O$7,2,FALSE)</f>
        <v>3</v>
      </c>
      <c r="M24" s="10">
        <f>VLOOKUP(K24,Параметри!$N$2:$P$7,3,FALSE)</f>
        <v>40</v>
      </c>
      <c r="N24" s="13">
        <f t="shared" si="8"/>
        <v>40</v>
      </c>
      <c r="O24" s="13">
        <f>(10)</f>
        <v>10</v>
      </c>
      <c r="P24" s="13">
        <v>30</v>
      </c>
    </row>
    <row r="25" spans="1:16" x14ac:dyDescent="0.55000000000000004">
      <c r="A25" s="10" t="str">
        <f t="shared" si="7"/>
        <v>11233</v>
      </c>
      <c r="B25" s="10" t="s">
        <v>98</v>
      </c>
      <c r="C25" s="10">
        <f>VLOOKUP(B25,Параметри!$B$2:$C$12,2,FALSE)</f>
        <v>11</v>
      </c>
      <c r="D25" s="10">
        <f>VLOOKUP(B25,Параметри!$B$2:$D$12,3,FALSE)</f>
        <v>1</v>
      </c>
      <c r="E25" s="10" t="s">
        <v>31</v>
      </c>
      <c r="F25" s="10">
        <f>VLOOKUP(E25,Параметри!$F$2:$G$6,2,FALSE)</f>
        <v>2</v>
      </c>
      <c r="G25" s="10">
        <f>VLOOKUP(E25,Параметри!$F$2:$H$6,3,FALSE)</f>
        <v>1</v>
      </c>
      <c r="H25" s="10" t="s">
        <v>21</v>
      </c>
      <c r="I25" s="10">
        <f>VLOOKUP(H25,Параметри!$J$2:$K$6,2,FALSE)</f>
        <v>3</v>
      </c>
      <c r="J25" s="10">
        <f>VLOOKUP(H25,Параметри!$J$2:$L$6,3,FALSE)</f>
        <v>1</v>
      </c>
      <c r="K25" s="10" t="s">
        <v>20</v>
      </c>
      <c r="L25" s="10">
        <f>VLOOKUP(K25,Параметри!$N$2:$O$7,2,FALSE)</f>
        <v>3</v>
      </c>
      <c r="M25" s="10">
        <f>VLOOKUP(K25,Параметри!$N$2:$P$7,3,FALSE)</f>
        <v>40</v>
      </c>
      <c r="N25" s="13">
        <f t="shared" si="8"/>
        <v>40</v>
      </c>
      <c r="O25" s="13">
        <f>(10)</f>
        <v>10</v>
      </c>
      <c r="P25" s="13">
        <v>30</v>
      </c>
    </row>
    <row r="26" spans="1:16" x14ac:dyDescent="0.55000000000000004">
      <c r="A26" s="10" t="str">
        <f t="shared" si="7"/>
        <v>11311</v>
      </c>
      <c r="B26" s="10" t="s">
        <v>98</v>
      </c>
      <c r="C26" s="10">
        <f>VLOOKUP(B26,Параметри!$B$2:$C$12,2,FALSE)</f>
        <v>11</v>
      </c>
      <c r="D26" s="10">
        <f>VLOOKUP(B26,Параметри!$B$2:$D$12,3,FALSE)</f>
        <v>1</v>
      </c>
      <c r="E26" s="10" t="s">
        <v>30</v>
      </c>
      <c r="F26" s="10">
        <f>VLOOKUP(E26,Параметри!$F$2:$G$6,2,FALSE)</f>
        <v>3</v>
      </c>
      <c r="G26" s="10">
        <f>VLOOKUP(E26,Параметри!$F$2:$H$6,3,FALSE)</f>
        <v>1</v>
      </c>
      <c r="H26" s="10" t="s">
        <v>17</v>
      </c>
      <c r="I26" s="10">
        <f>VLOOKUP(H26,Параметри!$J$2:$K$6,2,FALSE)</f>
        <v>1</v>
      </c>
      <c r="J26" s="10">
        <f>VLOOKUP(H26,Параметри!$J$2:$L$6,3,FALSE)</f>
        <v>1</v>
      </c>
      <c r="K26" s="10" t="s">
        <v>18</v>
      </c>
      <c r="L26" s="10">
        <f>VLOOKUP(K26,Параметри!$N$2:$O$7,2,FALSE)</f>
        <v>1</v>
      </c>
      <c r="M26" s="10">
        <f>VLOOKUP(K26,Параметри!$N$2:$P$7,3,FALSE)</f>
        <v>100</v>
      </c>
      <c r="N26" s="13">
        <f t="shared" si="8"/>
        <v>100</v>
      </c>
      <c r="O26" s="13">
        <f>(10)</f>
        <v>10</v>
      </c>
      <c r="P26" s="13">
        <v>30</v>
      </c>
    </row>
    <row r="27" spans="1:16" x14ac:dyDescent="0.55000000000000004">
      <c r="A27" s="10" t="str">
        <f t="shared" si="7"/>
        <v>11331</v>
      </c>
      <c r="B27" s="10" t="s">
        <v>98</v>
      </c>
      <c r="C27" s="10">
        <f>VLOOKUP(B27,Параметри!$B$2:$C$12,2,FALSE)</f>
        <v>11</v>
      </c>
      <c r="D27" s="10">
        <f>VLOOKUP(B27,Параметри!$B$2:$D$12,3,FALSE)</f>
        <v>1</v>
      </c>
      <c r="E27" s="10" t="s">
        <v>30</v>
      </c>
      <c r="F27" s="10">
        <f>VLOOKUP(E27,Параметри!$F$2:$G$6,2,FALSE)</f>
        <v>3</v>
      </c>
      <c r="G27" s="10">
        <f>VLOOKUP(E27,Параметри!$F$2:$H$6,3,FALSE)</f>
        <v>1</v>
      </c>
      <c r="H27" s="10" t="s">
        <v>21</v>
      </c>
      <c r="I27" s="10">
        <f>VLOOKUP(H27,Параметри!$J$2:$K$6,2,FALSE)</f>
        <v>3</v>
      </c>
      <c r="J27" s="10">
        <f>VLOOKUP(H27,Параметри!$J$2:$L$6,3,FALSE)</f>
        <v>1</v>
      </c>
      <c r="K27" s="10" t="s">
        <v>18</v>
      </c>
      <c r="L27" s="10">
        <f>VLOOKUP(K27,Параметри!$N$2:$O$7,2,FALSE)</f>
        <v>1</v>
      </c>
      <c r="M27" s="10">
        <f>VLOOKUP(K27,Параметри!$N$2:$P$7,3,FALSE)</f>
        <v>100</v>
      </c>
      <c r="N27" s="13">
        <f t="shared" si="8"/>
        <v>100</v>
      </c>
      <c r="O27" s="13">
        <f>(10)</f>
        <v>10</v>
      </c>
      <c r="P27" s="13">
        <v>30</v>
      </c>
    </row>
    <row r="28" spans="1:16" x14ac:dyDescent="0.55000000000000004">
      <c r="A28" s="10" t="str">
        <f t="shared" si="7"/>
        <v>11312</v>
      </c>
      <c r="B28" s="10" t="s">
        <v>98</v>
      </c>
      <c r="C28" s="10">
        <f>VLOOKUP(B28,Параметри!$B$2:$C$12,2,FALSE)</f>
        <v>11</v>
      </c>
      <c r="D28" s="10">
        <f>VLOOKUP(B28,Параметри!$B$2:$D$12,3,FALSE)</f>
        <v>1</v>
      </c>
      <c r="E28" s="10" t="s">
        <v>30</v>
      </c>
      <c r="F28" s="10">
        <f>VLOOKUP(E28,Параметри!$F$2:$G$6,2,FALSE)</f>
        <v>3</v>
      </c>
      <c r="G28" s="10">
        <f>VLOOKUP(E28,Параметри!$F$2:$H$6,3,FALSE)</f>
        <v>1</v>
      </c>
      <c r="H28" s="10" t="s">
        <v>17</v>
      </c>
      <c r="I28" s="10">
        <f>VLOOKUP(H28,Параметри!$J$2:$K$6,2,FALSE)</f>
        <v>1</v>
      </c>
      <c r="J28" s="10">
        <f>VLOOKUP(H28,Параметри!$J$2:$L$6,3,FALSE)</f>
        <v>1</v>
      </c>
      <c r="K28" s="10" t="s">
        <v>19</v>
      </c>
      <c r="L28" s="10">
        <f>VLOOKUP(K28,Параметри!$N$2:$O$7,2,FALSE)</f>
        <v>2</v>
      </c>
      <c r="M28" s="10">
        <f>VLOOKUP(K28,Параметри!$N$2:$P$7,3,FALSE)</f>
        <v>70</v>
      </c>
      <c r="N28" s="13">
        <f t="shared" si="8"/>
        <v>70</v>
      </c>
      <c r="O28" s="13">
        <f>(10)</f>
        <v>10</v>
      </c>
      <c r="P28" s="13">
        <v>30</v>
      </c>
    </row>
    <row r="29" spans="1:16" x14ac:dyDescent="0.55000000000000004">
      <c r="A29" s="10" t="str">
        <f t="shared" si="7"/>
        <v>11332</v>
      </c>
      <c r="B29" s="10" t="s">
        <v>98</v>
      </c>
      <c r="C29" s="10">
        <f>VLOOKUP(B29,Параметри!$B$2:$C$12,2,FALSE)</f>
        <v>11</v>
      </c>
      <c r="D29" s="10">
        <f>VLOOKUP(B29,Параметри!$B$2:$D$12,3,FALSE)</f>
        <v>1</v>
      </c>
      <c r="E29" s="10" t="s">
        <v>30</v>
      </c>
      <c r="F29" s="10">
        <f>VLOOKUP(E29,Параметри!$F$2:$G$6,2,FALSE)</f>
        <v>3</v>
      </c>
      <c r="G29" s="10">
        <f>VLOOKUP(E29,Параметри!$F$2:$H$6,3,FALSE)</f>
        <v>1</v>
      </c>
      <c r="H29" s="10" t="s">
        <v>21</v>
      </c>
      <c r="I29" s="10">
        <f>VLOOKUP(H29,Параметри!$J$2:$K$6,2,FALSE)</f>
        <v>3</v>
      </c>
      <c r="J29" s="10">
        <f>VLOOKUP(H29,Параметри!$J$2:$L$6,3,FALSE)</f>
        <v>1</v>
      </c>
      <c r="K29" s="10" t="s">
        <v>19</v>
      </c>
      <c r="L29" s="10">
        <f>VLOOKUP(K29,Параметри!$N$2:$O$7,2,FALSE)</f>
        <v>2</v>
      </c>
      <c r="M29" s="10">
        <f>VLOOKUP(K29,Параметри!$N$2:$P$7,3,FALSE)</f>
        <v>70</v>
      </c>
      <c r="N29" s="13">
        <f t="shared" si="8"/>
        <v>70</v>
      </c>
      <c r="O29" s="13">
        <f>(10)</f>
        <v>10</v>
      </c>
      <c r="P29" s="13">
        <v>30</v>
      </c>
    </row>
    <row r="30" spans="1:16" x14ac:dyDescent="0.55000000000000004">
      <c r="A30" s="10" t="str">
        <f t="shared" si="7"/>
        <v>11313</v>
      </c>
      <c r="B30" s="10" t="s">
        <v>98</v>
      </c>
      <c r="C30" s="10">
        <f>VLOOKUP(B30,Параметри!$B$2:$C$12,2,FALSE)</f>
        <v>11</v>
      </c>
      <c r="D30" s="10">
        <f>VLOOKUP(B30,Параметри!$B$2:$D$12,3,FALSE)</f>
        <v>1</v>
      </c>
      <c r="E30" s="10" t="s">
        <v>30</v>
      </c>
      <c r="F30" s="10">
        <f>VLOOKUP(E30,Параметри!$F$2:$G$6,2,FALSE)</f>
        <v>3</v>
      </c>
      <c r="G30" s="10">
        <f>VLOOKUP(E30,Параметри!$F$2:$H$6,3,FALSE)</f>
        <v>1</v>
      </c>
      <c r="H30" s="10" t="s">
        <v>17</v>
      </c>
      <c r="I30" s="10">
        <f>VLOOKUP(H30,Параметри!$J$2:$K$6,2,FALSE)</f>
        <v>1</v>
      </c>
      <c r="J30" s="10">
        <f>VLOOKUP(H30,Параметри!$J$2:$L$6,3,FALSE)</f>
        <v>1</v>
      </c>
      <c r="K30" s="10" t="s">
        <v>20</v>
      </c>
      <c r="L30" s="10">
        <f>VLOOKUP(K30,Параметри!$N$2:$O$7,2,FALSE)</f>
        <v>3</v>
      </c>
      <c r="M30" s="10">
        <f>VLOOKUP(K30,Параметри!$N$2:$P$7,3,FALSE)</f>
        <v>40</v>
      </c>
      <c r="N30" s="13">
        <f t="shared" si="8"/>
        <v>40</v>
      </c>
      <c r="O30" s="13">
        <f>(10)</f>
        <v>10</v>
      </c>
      <c r="P30" s="13">
        <v>30</v>
      </c>
    </row>
    <row r="31" spans="1:16" x14ac:dyDescent="0.55000000000000004">
      <c r="A31" s="10" t="str">
        <f t="shared" si="7"/>
        <v>11333</v>
      </c>
      <c r="B31" s="10" t="s">
        <v>98</v>
      </c>
      <c r="C31" s="10">
        <f>VLOOKUP(B31,Параметри!$B$2:$C$12,2,FALSE)</f>
        <v>11</v>
      </c>
      <c r="D31" s="10">
        <f>VLOOKUP(B31,Параметри!$B$2:$D$12,3,FALSE)</f>
        <v>1</v>
      </c>
      <c r="E31" s="10" t="s">
        <v>30</v>
      </c>
      <c r="F31" s="10">
        <f>VLOOKUP(E31,Параметри!$F$2:$G$6,2,FALSE)</f>
        <v>3</v>
      </c>
      <c r="G31" s="10">
        <f>VLOOKUP(E31,Параметри!$F$2:$H$6,3,FALSE)</f>
        <v>1</v>
      </c>
      <c r="H31" s="10" t="s">
        <v>21</v>
      </c>
      <c r="I31" s="10">
        <f>VLOOKUP(H31,Параметри!$J$2:$K$6,2,FALSE)</f>
        <v>3</v>
      </c>
      <c r="J31" s="10">
        <f>VLOOKUP(H31,Параметри!$J$2:$L$6,3,FALSE)</f>
        <v>1</v>
      </c>
      <c r="K31" s="10" t="s">
        <v>20</v>
      </c>
      <c r="L31" s="10">
        <f>VLOOKUP(K31,Параметри!$N$2:$O$7,2,FALSE)</f>
        <v>3</v>
      </c>
      <c r="M31" s="10">
        <f>VLOOKUP(K31,Параметри!$N$2:$P$7,3,FALSE)</f>
        <v>40</v>
      </c>
      <c r="N31" s="13">
        <f t="shared" si="8"/>
        <v>40</v>
      </c>
      <c r="O31" s="13">
        <f>(10)</f>
        <v>10</v>
      </c>
      <c r="P31" s="13">
        <v>30</v>
      </c>
    </row>
    <row r="32" spans="1:16" x14ac:dyDescent="0.55000000000000004">
      <c r="A32" s="10" t="str">
        <f t="shared" si="7"/>
        <v>11411</v>
      </c>
      <c r="B32" s="10" t="s">
        <v>98</v>
      </c>
      <c r="C32" s="10">
        <f>VLOOKUP(B32,Параметри!$B$2:$C$12,2,FALSE)</f>
        <v>11</v>
      </c>
      <c r="D32" s="10">
        <f>VLOOKUP(B32,Параметри!$B$2:$D$12,3,FALSE)</f>
        <v>1</v>
      </c>
      <c r="E32" s="10" t="s">
        <v>27</v>
      </c>
      <c r="F32" s="10">
        <f>VLOOKUP(E32,Параметри!$F$2:$G$6,2,FALSE)</f>
        <v>4</v>
      </c>
      <c r="G32" s="10">
        <f>VLOOKUP(E32,Параметри!$F$2:$H$6,3,FALSE)</f>
        <v>1</v>
      </c>
      <c r="H32" s="10" t="s">
        <v>17</v>
      </c>
      <c r="I32" s="10">
        <f>VLOOKUP(H32,Параметри!$J$2:$K$6,2,FALSE)</f>
        <v>1</v>
      </c>
      <c r="J32" s="10">
        <f>VLOOKUP(H32,Параметри!$J$2:$L$6,3,FALSE)</f>
        <v>1</v>
      </c>
      <c r="K32" s="10" t="s">
        <v>18</v>
      </c>
      <c r="L32" s="10">
        <f>VLOOKUP(K32,Параметри!$N$2:$O$7,2,FALSE)</f>
        <v>1</v>
      </c>
      <c r="M32" s="10">
        <f>VLOOKUP(K32,Параметри!$N$2:$P$7,3,FALSE)</f>
        <v>100</v>
      </c>
      <c r="N32" s="13">
        <f t="shared" si="8"/>
        <v>100</v>
      </c>
      <c r="O32" s="13">
        <f>(10)</f>
        <v>10</v>
      </c>
      <c r="P32" s="13">
        <v>30</v>
      </c>
    </row>
    <row r="33" spans="1:16" x14ac:dyDescent="0.55000000000000004">
      <c r="A33" s="10" t="str">
        <f t="shared" si="7"/>
        <v>11431</v>
      </c>
      <c r="B33" s="10" t="s">
        <v>98</v>
      </c>
      <c r="C33" s="10">
        <f>VLOOKUP(B33,Параметри!$B$2:$C$12,2,FALSE)</f>
        <v>11</v>
      </c>
      <c r="D33" s="10">
        <f>VLOOKUP(B33,Параметри!$B$2:$D$12,3,FALSE)</f>
        <v>1</v>
      </c>
      <c r="E33" s="10" t="s">
        <v>27</v>
      </c>
      <c r="F33" s="10">
        <f>VLOOKUP(E33,Параметри!$F$2:$G$6,2,FALSE)</f>
        <v>4</v>
      </c>
      <c r="G33" s="10">
        <f>VLOOKUP(E33,Параметри!$F$2:$H$6,3,FALSE)</f>
        <v>1</v>
      </c>
      <c r="H33" s="10" t="s">
        <v>21</v>
      </c>
      <c r="I33" s="10">
        <f>VLOOKUP(H33,Параметри!$J$2:$K$6,2,FALSE)</f>
        <v>3</v>
      </c>
      <c r="J33" s="10">
        <f>VLOOKUP(H33,Параметри!$J$2:$L$6,3,FALSE)</f>
        <v>1</v>
      </c>
      <c r="K33" s="10" t="s">
        <v>18</v>
      </c>
      <c r="L33" s="10">
        <f>VLOOKUP(K33,Параметри!$N$2:$O$7,2,FALSE)</f>
        <v>1</v>
      </c>
      <c r="M33" s="10">
        <f>VLOOKUP(K33,Параметри!$N$2:$P$7,3,FALSE)</f>
        <v>100</v>
      </c>
      <c r="N33" s="13">
        <f t="shared" si="8"/>
        <v>100</v>
      </c>
      <c r="O33" s="13">
        <f>(10)</f>
        <v>10</v>
      </c>
      <c r="P33" s="13">
        <v>30</v>
      </c>
    </row>
    <row r="34" spans="1:16" x14ac:dyDescent="0.55000000000000004">
      <c r="A34" s="10" t="str">
        <f t="shared" si="7"/>
        <v>11412</v>
      </c>
      <c r="B34" s="10" t="s">
        <v>98</v>
      </c>
      <c r="C34" s="10">
        <f>VLOOKUP(B34,Параметри!$B$2:$C$12,2,FALSE)</f>
        <v>11</v>
      </c>
      <c r="D34" s="10">
        <f>VLOOKUP(B34,Параметри!$B$2:$D$12,3,FALSE)</f>
        <v>1</v>
      </c>
      <c r="E34" s="10" t="s">
        <v>27</v>
      </c>
      <c r="F34" s="10">
        <f>VLOOKUP(E34,Параметри!$F$2:$G$6,2,FALSE)</f>
        <v>4</v>
      </c>
      <c r="G34" s="10">
        <f>VLOOKUP(E34,Параметри!$F$2:$H$6,3,FALSE)</f>
        <v>1</v>
      </c>
      <c r="H34" s="10" t="s">
        <v>17</v>
      </c>
      <c r="I34" s="10">
        <f>VLOOKUP(H34,Параметри!$J$2:$K$6,2,FALSE)</f>
        <v>1</v>
      </c>
      <c r="J34" s="10">
        <f>VLOOKUP(H34,Параметри!$J$2:$L$6,3,FALSE)</f>
        <v>1</v>
      </c>
      <c r="K34" s="10" t="s">
        <v>19</v>
      </c>
      <c r="L34" s="10">
        <f>VLOOKUP(K34,Параметри!$N$2:$O$7,2,FALSE)</f>
        <v>2</v>
      </c>
      <c r="M34" s="10">
        <f>VLOOKUP(K34,Параметри!$N$2:$P$7,3,FALSE)</f>
        <v>70</v>
      </c>
      <c r="N34" s="13">
        <f t="shared" si="8"/>
        <v>70</v>
      </c>
      <c r="O34" s="13">
        <f>(10)</f>
        <v>10</v>
      </c>
      <c r="P34" s="13">
        <v>30</v>
      </c>
    </row>
    <row r="35" spans="1:16" x14ac:dyDescent="0.55000000000000004">
      <c r="A35" s="10" t="str">
        <f t="shared" si="7"/>
        <v>11432</v>
      </c>
      <c r="B35" s="10" t="s">
        <v>98</v>
      </c>
      <c r="C35" s="10">
        <f>VLOOKUP(B35,Параметри!$B$2:$C$12,2,FALSE)</f>
        <v>11</v>
      </c>
      <c r="D35" s="10">
        <f>VLOOKUP(B35,Параметри!$B$2:$D$12,3,FALSE)</f>
        <v>1</v>
      </c>
      <c r="E35" s="10" t="s">
        <v>27</v>
      </c>
      <c r="F35" s="10">
        <f>VLOOKUP(E35,Параметри!$F$2:$G$6,2,FALSE)</f>
        <v>4</v>
      </c>
      <c r="G35" s="10">
        <f>VLOOKUP(E35,Параметри!$F$2:$H$6,3,FALSE)</f>
        <v>1</v>
      </c>
      <c r="H35" s="10" t="s">
        <v>21</v>
      </c>
      <c r="I35" s="10">
        <f>VLOOKUP(H35,Параметри!$J$2:$K$6,2,FALSE)</f>
        <v>3</v>
      </c>
      <c r="J35" s="10">
        <f>VLOOKUP(H35,Параметри!$J$2:$L$6,3,FALSE)</f>
        <v>1</v>
      </c>
      <c r="K35" s="10" t="s">
        <v>19</v>
      </c>
      <c r="L35" s="10">
        <f>VLOOKUP(K35,Параметри!$N$2:$O$7,2,FALSE)</f>
        <v>2</v>
      </c>
      <c r="M35" s="10">
        <f>VLOOKUP(K35,Параметри!$N$2:$P$7,3,FALSE)</f>
        <v>70</v>
      </c>
      <c r="N35" s="13">
        <f t="shared" si="8"/>
        <v>70</v>
      </c>
      <c r="O35" s="13">
        <f>(10)</f>
        <v>10</v>
      </c>
      <c r="P35" s="13">
        <v>30</v>
      </c>
    </row>
    <row r="36" spans="1:16" x14ac:dyDescent="0.55000000000000004">
      <c r="A36" s="10" t="str">
        <f t="shared" si="7"/>
        <v>11413</v>
      </c>
      <c r="B36" s="10" t="s">
        <v>98</v>
      </c>
      <c r="C36" s="10">
        <f>VLOOKUP(B36,Параметри!$B$2:$C$12,2,FALSE)</f>
        <v>11</v>
      </c>
      <c r="D36" s="10">
        <f>VLOOKUP(B36,Параметри!$B$2:$D$12,3,FALSE)</f>
        <v>1</v>
      </c>
      <c r="E36" s="10" t="s">
        <v>27</v>
      </c>
      <c r="F36" s="10">
        <f>VLOOKUP(E36,Параметри!$F$2:$G$6,2,FALSE)</f>
        <v>4</v>
      </c>
      <c r="G36" s="10">
        <f>VLOOKUP(E36,Параметри!$F$2:$H$6,3,FALSE)</f>
        <v>1</v>
      </c>
      <c r="H36" s="10" t="s">
        <v>17</v>
      </c>
      <c r="I36" s="10">
        <f>VLOOKUP(H36,Параметри!$J$2:$K$6,2,FALSE)</f>
        <v>1</v>
      </c>
      <c r="J36" s="10">
        <f>VLOOKUP(H36,Параметри!$J$2:$L$6,3,FALSE)</f>
        <v>1</v>
      </c>
      <c r="K36" s="10" t="s">
        <v>20</v>
      </c>
      <c r="L36" s="10">
        <f>VLOOKUP(K36,Параметри!$N$2:$O$7,2,FALSE)</f>
        <v>3</v>
      </c>
      <c r="M36" s="10">
        <f>VLOOKUP(K36,Параметри!$N$2:$P$7,3,FALSE)</f>
        <v>40</v>
      </c>
      <c r="N36" s="13">
        <f t="shared" si="8"/>
        <v>40</v>
      </c>
      <c r="O36" s="13">
        <f>(10)</f>
        <v>10</v>
      </c>
      <c r="P36" s="13">
        <v>30</v>
      </c>
    </row>
    <row r="37" spans="1:16" x14ac:dyDescent="0.55000000000000004">
      <c r="A37" s="10" t="str">
        <f t="shared" si="7"/>
        <v>11433</v>
      </c>
      <c r="B37" s="10" t="s">
        <v>98</v>
      </c>
      <c r="C37" s="10">
        <f>VLOOKUP(B37,Параметри!$B$2:$C$12,2,FALSE)</f>
        <v>11</v>
      </c>
      <c r="D37" s="10">
        <f>VLOOKUP(B37,Параметри!$B$2:$D$12,3,FALSE)</f>
        <v>1</v>
      </c>
      <c r="E37" s="10" t="s">
        <v>27</v>
      </c>
      <c r="F37" s="10">
        <f>VLOOKUP(E37,Параметри!$F$2:$G$6,2,FALSE)</f>
        <v>4</v>
      </c>
      <c r="G37" s="10">
        <f>VLOOKUP(E37,Параметри!$F$2:$H$6,3,FALSE)</f>
        <v>1</v>
      </c>
      <c r="H37" s="10" t="s">
        <v>21</v>
      </c>
      <c r="I37" s="10">
        <f>VLOOKUP(H37,Параметри!$J$2:$K$6,2,FALSE)</f>
        <v>3</v>
      </c>
      <c r="J37" s="10">
        <f>VLOOKUP(H37,Параметри!$J$2:$L$6,3,FALSE)</f>
        <v>1</v>
      </c>
      <c r="K37" s="10" t="s">
        <v>20</v>
      </c>
      <c r="L37" s="10">
        <f>VLOOKUP(K37,Параметри!$N$2:$O$7,2,FALSE)</f>
        <v>3</v>
      </c>
      <c r="M37" s="10">
        <f>VLOOKUP(K37,Параметри!$N$2:$P$7,3,FALSE)</f>
        <v>40</v>
      </c>
      <c r="N37" s="13">
        <f t="shared" si="8"/>
        <v>40</v>
      </c>
      <c r="O37" s="13">
        <f>(10)</f>
        <v>10</v>
      </c>
      <c r="P37" s="13">
        <v>30</v>
      </c>
    </row>
  </sheetData>
  <autoFilter ref="A1:P25" xr:uid="{00000000-0009-0000-0000-000001000000}"/>
  <dataConsolidate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Параметри!$F$2:$F$6</xm:f>
          </x14:formula1>
          <xm:sqref>E2:E1048576</xm:sqref>
        </x14:dataValidation>
        <x14:dataValidation type="list" allowBlank="1" showInputMessage="1" showErrorMessage="1" xr:uid="{00000000-0002-0000-0100-000001000000}">
          <x14:formula1>
            <xm:f>Параметри!$N$2:$N$7</xm:f>
          </x14:formula1>
          <xm:sqref>K2:K1048576</xm:sqref>
        </x14:dataValidation>
        <x14:dataValidation type="list" allowBlank="1" showInputMessage="1" showErrorMessage="1" xr:uid="{00000000-0002-0000-0100-000002000000}">
          <x14:formula1>
            <xm:f>Параметри!$J$2:$J$6</xm:f>
          </x14:formula1>
          <xm:sqref>H2:H1048576</xm:sqref>
        </x14:dataValidation>
        <x14:dataValidation type="list" allowBlank="1" showInputMessage="1" showErrorMessage="1" xr:uid="{D5D73046-89C1-4444-88D1-73B6C3308457}">
          <x14:formula1>
            <xm:f>Параметри!$B$2:$B$12</xm:f>
          </x14:formula1>
          <xm:sqref>B1:B1048576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17" sqref="H17"/>
    </sheetView>
  </sheetViews>
  <sheetFormatPr defaultColWidth="9.1015625" defaultRowHeight="14.4" x14ac:dyDescent="0.55000000000000004"/>
  <cols>
    <col min="1" max="1" width="3" style="20" bestFit="1" customWidth="1"/>
    <col min="2" max="2" width="43.3671875" style="3" bestFit="1" customWidth="1"/>
    <col min="3" max="3" width="9.62890625" style="19" bestFit="1" customWidth="1"/>
    <col min="4" max="4" width="8.3125" style="20" bestFit="1" customWidth="1"/>
    <col min="5" max="16384" width="9.1015625" style="3"/>
  </cols>
  <sheetData>
    <row r="1" spans="1:4" x14ac:dyDescent="0.55000000000000004">
      <c r="A1" s="16" t="s">
        <v>61</v>
      </c>
      <c r="B1" s="16" t="s">
        <v>2</v>
      </c>
      <c r="C1" s="18" t="s">
        <v>62</v>
      </c>
      <c r="D1" s="16" t="s">
        <v>63</v>
      </c>
    </row>
    <row r="2" spans="1:4" x14ac:dyDescent="0.55000000000000004">
      <c r="A2" s="16">
        <v>1</v>
      </c>
      <c r="B2" s="17" t="s">
        <v>195</v>
      </c>
      <c r="C2" s="27" t="s">
        <v>198</v>
      </c>
      <c r="D2" s="21" t="s">
        <v>76</v>
      </c>
    </row>
    <row r="3" spans="1:4" x14ac:dyDescent="0.55000000000000004">
      <c r="A3" s="16">
        <v>2</v>
      </c>
      <c r="B3" s="28" t="s">
        <v>196</v>
      </c>
      <c r="C3" s="18" t="s">
        <v>197</v>
      </c>
      <c r="D3" s="16" t="s">
        <v>76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V227"/>
  <sheetViews>
    <sheetView zoomScaleNormal="100" workbookViewId="0">
      <pane xSplit="2" ySplit="1" topLeftCell="D118" activePane="bottomRight" state="frozen"/>
      <selection pane="topRight" activeCell="C1" sqref="C1"/>
      <selection pane="bottomLeft" activeCell="A2" sqref="A2"/>
      <selection pane="bottomRight" activeCell="A225" activeCellId="1" sqref="A127:XFD127 A225:XFD225"/>
    </sheetView>
  </sheetViews>
  <sheetFormatPr defaultColWidth="29.3125" defaultRowHeight="14.4" x14ac:dyDescent="0.55000000000000004"/>
  <cols>
    <col min="1" max="1" width="28.7890625" style="26" bestFit="1" customWidth="1"/>
    <col min="2" max="2" width="36.68359375" style="26" bestFit="1" customWidth="1"/>
    <col min="3" max="3" width="43.3671875" style="26" bestFit="1" customWidth="1"/>
    <col min="4" max="4" width="7.578125" style="23" bestFit="1" customWidth="1"/>
    <col min="5" max="5" width="11.15625" style="23" bestFit="1" customWidth="1"/>
    <col min="6" max="7" width="7.578125" style="23" bestFit="1" customWidth="1"/>
    <col min="8" max="8" width="8" style="30" customWidth="1"/>
    <col min="9" max="9" width="11.7890625" style="23" customWidth="1"/>
    <col min="10" max="10" width="8" style="23" customWidth="1"/>
    <col min="11" max="11" width="8" style="23" hidden="1" customWidth="1"/>
    <col min="12" max="12" width="7.578125" style="26" bestFit="1" customWidth="1"/>
    <col min="13" max="14" width="10.1015625" style="26" bestFit="1" customWidth="1"/>
    <col min="15" max="15" width="11.5234375" style="26" customWidth="1"/>
    <col min="16" max="16" width="8" style="26" hidden="1" customWidth="1"/>
    <col min="17" max="17" width="11.5234375" style="80" bestFit="1" customWidth="1"/>
    <col min="18" max="21" width="8" style="26" customWidth="1"/>
    <col min="22" max="22" width="8.7890625" style="26" customWidth="1"/>
    <col min="23" max="16384" width="29.3125" style="26"/>
  </cols>
  <sheetData>
    <row r="1" spans="1:22" s="23" customFormat="1" ht="88.5" x14ac:dyDescent="0.55000000000000004">
      <c r="A1" s="21" t="s">
        <v>0</v>
      </c>
      <c r="B1" s="21" t="s">
        <v>1</v>
      </c>
      <c r="C1" s="21" t="s">
        <v>2</v>
      </c>
      <c r="D1" s="22" t="s">
        <v>3</v>
      </c>
      <c r="E1" s="22" t="s">
        <v>4</v>
      </c>
      <c r="F1" s="22" t="s">
        <v>87</v>
      </c>
      <c r="G1" s="22" t="s">
        <v>5</v>
      </c>
      <c r="H1" s="29" t="s">
        <v>77</v>
      </c>
      <c r="I1" s="22" t="s">
        <v>6</v>
      </c>
      <c r="J1" s="22" t="s">
        <v>7</v>
      </c>
      <c r="K1" s="22" t="s">
        <v>8</v>
      </c>
      <c r="L1" s="22" t="s">
        <v>9</v>
      </c>
      <c r="M1" s="22" t="s">
        <v>10</v>
      </c>
      <c r="N1" s="22" t="s">
        <v>11</v>
      </c>
      <c r="O1" s="22" t="s">
        <v>99</v>
      </c>
      <c r="P1" s="22" t="s">
        <v>12</v>
      </c>
      <c r="Q1" s="78" t="s">
        <v>13</v>
      </c>
      <c r="R1" s="22" t="s">
        <v>3</v>
      </c>
      <c r="S1" s="22" t="s">
        <v>4</v>
      </c>
      <c r="T1" s="22" t="s">
        <v>5</v>
      </c>
      <c r="U1" s="22" t="s">
        <v>6</v>
      </c>
      <c r="V1" s="21" t="s">
        <v>14</v>
      </c>
    </row>
    <row r="2" spans="1:22" hidden="1" x14ac:dyDescent="0.55000000000000004">
      <c r="A2" s="24" t="s">
        <v>206</v>
      </c>
      <c r="B2" s="24" t="s">
        <v>200</v>
      </c>
      <c r="C2" s="25" t="s">
        <v>195</v>
      </c>
      <c r="D2" s="21" t="s">
        <v>15</v>
      </c>
      <c r="E2" s="21" t="s">
        <v>27</v>
      </c>
      <c r="F2" s="21" t="s">
        <v>88</v>
      </c>
      <c r="G2" s="21" t="s">
        <v>17</v>
      </c>
      <c r="H2" s="27"/>
      <c r="I2" s="21" t="s">
        <v>18</v>
      </c>
      <c r="J2" s="21">
        <v>0</v>
      </c>
      <c r="K2" s="21">
        <v>0</v>
      </c>
      <c r="L2" s="24">
        <f>VLOOKUP($V2,Бодови!$A$2:$P$37,14,FALSE)</f>
        <v>100</v>
      </c>
      <c r="M2" s="24">
        <f>VLOOKUP($V2,Бодови!$A$2:$P$37,15,FALSE)</f>
        <v>0</v>
      </c>
      <c r="N2" s="24">
        <f t="shared" ref="N2" si="0">J2*M2</f>
        <v>0</v>
      </c>
      <c r="O2" s="24">
        <f>IF(J2=3,VLOOKUP($V2,Бодови!$A$2:$P$37,16,FALSE),0)</f>
        <v>0</v>
      </c>
      <c r="P2" s="24">
        <f t="shared" ref="P2" si="1">K2*O2</f>
        <v>0</v>
      </c>
      <c r="Q2" s="79">
        <f>L2+N2+O2+P2</f>
        <v>100</v>
      </c>
      <c r="R2" s="24">
        <f>VLOOKUP(D2,Параметри!$B$2:$C$12,2,FALSE)</f>
        <v>10</v>
      </c>
      <c r="S2" s="24">
        <f>VLOOKUP(E2,Параметри!$F$2:$G$6,2,FALSE)</f>
        <v>4</v>
      </c>
      <c r="T2" s="24">
        <f>VLOOKUP(G2,Параметри!$J$2:$K$6,2,FALSE)</f>
        <v>1</v>
      </c>
      <c r="U2" s="24">
        <f>VLOOKUP(I2,Параметри!$N$2:$O$7,2,FALSE)</f>
        <v>1</v>
      </c>
      <c r="V2" s="24" t="str">
        <f t="shared" ref="V2" si="2">CONCATENATE(R2,S2,T2,U2)</f>
        <v>10411</v>
      </c>
    </row>
    <row r="3" spans="1:22" hidden="1" x14ac:dyDescent="0.55000000000000004">
      <c r="A3" s="24" t="s">
        <v>207</v>
      </c>
      <c r="B3" s="24" t="s">
        <v>64</v>
      </c>
      <c r="C3" s="25" t="s">
        <v>195</v>
      </c>
      <c r="D3" s="21" t="s">
        <v>15</v>
      </c>
      <c r="E3" s="21" t="s">
        <v>27</v>
      </c>
      <c r="F3" s="21" t="s">
        <v>88</v>
      </c>
      <c r="G3" s="21" t="s">
        <v>17</v>
      </c>
      <c r="H3" s="27"/>
      <c r="I3" s="21" t="s">
        <v>19</v>
      </c>
      <c r="J3" s="21">
        <v>0</v>
      </c>
      <c r="K3" s="21">
        <v>0</v>
      </c>
      <c r="L3" s="24">
        <f>VLOOKUP($V3,Бодови!$A$2:$P$37,14,FALSE)</f>
        <v>70</v>
      </c>
      <c r="M3" s="24">
        <f>VLOOKUP($V3,Бодови!$A$2:$P$37,15,FALSE)</f>
        <v>0</v>
      </c>
      <c r="N3" s="24">
        <f t="shared" ref="N3:N6" si="3">J3*M3</f>
        <v>0</v>
      </c>
      <c r="O3" s="24">
        <f>IF(J3=3,VLOOKUP($V3,Бодови!$A$2:$P$37,16,FALSE),0)</f>
        <v>0</v>
      </c>
      <c r="P3" s="24">
        <f t="shared" ref="P3:P6" si="4">K3*O3</f>
        <v>0</v>
      </c>
      <c r="Q3" s="79">
        <f t="shared" ref="Q3:Q66" si="5">L3+N3+O3+P3</f>
        <v>70</v>
      </c>
      <c r="R3" s="24">
        <f>VLOOKUP(D3,Параметри!$B$2:$C$12,2,FALSE)</f>
        <v>10</v>
      </c>
      <c r="S3" s="24">
        <f>VLOOKUP(E3,Параметри!$F$2:$G$6,2,FALSE)</f>
        <v>4</v>
      </c>
      <c r="T3" s="24">
        <f>VLOOKUP(G3,Параметри!$J$2:$K$6,2,FALSE)</f>
        <v>1</v>
      </c>
      <c r="U3" s="24">
        <f>VLOOKUP(I3,Параметри!$N$2:$O$7,2,FALSE)</f>
        <v>2</v>
      </c>
      <c r="V3" s="24" t="str">
        <f t="shared" ref="V3:V6" si="6">CONCATENATE(R3,S3,T3,U3)</f>
        <v>10412</v>
      </c>
    </row>
    <row r="4" spans="1:22" hidden="1" x14ac:dyDescent="0.55000000000000004">
      <c r="A4" s="24" t="s">
        <v>101</v>
      </c>
      <c r="B4" s="24" t="s">
        <v>66</v>
      </c>
      <c r="C4" s="25" t="s">
        <v>195</v>
      </c>
      <c r="D4" s="21" t="s">
        <v>15</v>
      </c>
      <c r="E4" s="21" t="s">
        <v>27</v>
      </c>
      <c r="F4" s="21" t="s">
        <v>88</v>
      </c>
      <c r="G4" s="21" t="s">
        <v>17</v>
      </c>
      <c r="H4" s="27"/>
      <c r="I4" s="21" t="s">
        <v>20</v>
      </c>
      <c r="J4" s="21">
        <v>0</v>
      </c>
      <c r="K4" s="21">
        <v>0</v>
      </c>
      <c r="L4" s="24">
        <f>VLOOKUP($V4,Бодови!$A$2:$P$37,14,FALSE)</f>
        <v>40</v>
      </c>
      <c r="M4" s="24">
        <f>VLOOKUP($V4,Бодови!$A$2:$P$37,15,FALSE)</f>
        <v>0</v>
      </c>
      <c r="N4" s="24">
        <f t="shared" si="3"/>
        <v>0</v>
      </c>
      <c r="O4" s="24">
        <f>IF(J4=3,VLOOKUP($V4,Бодови!$A$2:$P$37,16,FALSE),0)</f>
        <v>0</v>
      </c>
      <c r="P4" s="24">
        <f t="shared" si="4"/>
        <v>0</v>
      </c>
      <c r="Q4" s="79">
        <f t="shared" si="5"/>
        <v>40</v>
      </c>
      <c r="R4" s="24">
        <f>VLOOKUP(D4,Параметри!$B$2:$C$12,2,FALSE)</f>
        <v>10</v>
      </c>
      <c r="S4" s="24">
        <f>VLOOKUP(E4,Параметри!$F$2:$G$6,2,FALSE)</f>
        <v>4</v>
      </c>
      <c r="T4" s="24">
        <f>VLOOKUP(G4,Параметри!$J$2:$K$6,2,FALSE)</f>
        <v>1</v>
      </c>
      <c r="U4" s="24">
        <f>VLOOKUP(I4,Параметри!$N$2:$O$7,2,FALSE)</f>
        <v>3</v>
      </c>
      <c r="V4" s="24" t="str">
        <f t="shared" si="6"/>
        <v>10413</v>
      </c>
    </row>
    <row r="5" spans="1:22" hidden="1" x14ac:dyDescent="0.55000000000000004">
      <c r="A5" s="24" t="s">
        <v>100</v>
      </c>
      <c r="B5" s="24" t="s">
        <v>66</v>
      </c>
      <c r="C5" s="25" t="s">
        <v>195</v>
      </c>
      <c r="D5" s="21" t="s">
        <v>15</v>
      </c>
      <c r="E5" s="21" t="s">
        <v>27</v>
      </c>
      <c r="F5" s="21" t="s">
        <v>88</v>
      </c>
      <c r="G5" s="21" t="s">
        <v>17</v>
      </c>
      <c r="H5" s="27"/>
      <c r="I5" s="21" t="s">
        <v>20</v>
      </c>
      <c r="J5" s="21">
        <v>0</v>
      </c>
      <c r="K5" s="21">
        <v>0</v>
      </c>
      <c r="L5" s="24">
        <f>VLOOKUP($V5,Бодови!$A$2:$P$37,14,FALSE)</f>
        <v>40</v>
      </c>
      <c r="M5" s="24">
        <f>VLOOKUP($V5,Бодови!$A$2:$P$37,15,FALSE)</f>
        <v>0</v>
      </c>
      <c r="N5" s="24">
        <f t="shared" si="3"/>
        <v>0</v>
      </c>
      <c r="O5" s="24">
        <f>IF(J5=3,VLOOKUP($V5,Бодови!$A$2:$P$37,16,FALSE),0)</f>
        <v>0</v>
      </c>
      <c r="P5" s="24">
        <f t="shared" si="4"/>
        <v>0</v>
      </c>
      <c r="Q5" s="79">
        <f t="shared" si="5"/>
        <v>40</v>
      </c>
      <c r="R5" s="24">
        <f>VLOOKUP(D5,Параметри!$B$2:$C$12,2,FALSE)</f>
        <v>10</v>
      </c>
      <c r="S5" s="24">
        <f>VLOOKUP(E5,Параметри!$F$2:$G$6,2,FALSE)</f>
        <v>4</v>
      </c>
      <c r="T5" s="24">
        <f>VLOOKUP(G5,Параметри!$J$2:$K$6,2,FALSE)</f>
        <v>1</v>
      </c>
      <c r="U5" s="24">
        <f>VLOOKUP(I5,Параметри!$N$2:$O$7,2,FALSE)</f>
        <v>3</v>
      </c>
      <c r="V5" s="24" t="str">
        <f t="shared" si="6"/>
        <v>10413</v>
      </c>
    </row>
    <row r="6" spans="1:22" hidden="1" x14ac:dyDescent="0.55000000000000004">
      <c r="A6" s="24" t="s">
        <v>103</v>
      </c>
      <c r="B6" s="24" t="s">
        <v>200</v>
      </c>
      <c r="C6" s="25" t="s">
        <v>195</v>
      </c>
      <c r="D6" s="21" t="s">
        <v>15</v>
      </c>
      <c r="E6" s="21" t="s">
        <v>27</v>
      </c>
      <c r="F6" s="21" t="s">
        <v>89</v>
      </c>
      <c r="G6" s="21" t="s">
        <v>17</v>
      </c>
      <c r="H6" s="27"/>
      <c r="I6" s="21" t="s">
        <v>18</v>
      </c>
      <c r="J6" s="21">
        <v>0</v>
      </c>
      <c r="K6" s="21">
        <v>0</v>
      </c>
      <c r="L6" s="24">
        <f>VLOOKUP($V6,Бодови!$A$2:$P$37,14,FALSE)</f>
        <v>100</v>
      </c>
      <c r="M6" s="24">
        <f>VLOOKUP($V6,Бодови!$A$2:$P$37,15,FALSE)</f>
        <v>0</v>
      </c>
      <c r="N6" s="24">
        <f t="shared" si="3"/>
        <v>0</v>
      </c>
      <c r="O6" s="24">
        <f>IF(J6=3,VLOOKUP($V6,Бодови!$A$2:$P$37,16,FALSE),0)</f>
        <v>0</v>
      </c>
      <c r="P6" s="24">
        <f t="shared" si="4"/>
        <v>0</v>
      </c>
      <c r="Q6" s="79">
        <f t="shared" si="5"/>
        <v>100</v>
      </c>
      <c r="R6" s="24">
        <f>VLOOKUP(D6,Параметри!$B$2:$C$12,2,FALSE)</f>
        <v>10</v>
      </c>
      <c r="S6" s="24">
        <f>VLOOKUP(E6,Параметри!$F$2:$G$6,2,FALSE)</f>
        <v>4</v>
      </c>
      <c r="T6" s="24">
        <f>VLOOKUP(G6,Параметри!$J$2:$K$6,2,FALSE)</f>
        <v>1</v>
      </c>
      <c r="U6" s="24">
        <f>VLOOKUP(I6,Параметри!$N$2:$O$7,2,FALSE)</f>
        <v>1</v>
      </c>
      <c r="V6" s="24" t="str">
        <f t="shared" si="6"/>
        <v>10411</v>
      </c>
    </row>
    <row r="7" spans="1:22" hidden="1" x14ac:dyDescent="0.55000000000000004">
      <c r="A7" s="24" t="s">
        <v>208</v>
      </c>
      <c r="B7" s="24" t="s">
        <v>65</v>
      </c>
      <c r="C7" s="25" t="s">
        <v>195</v>
      </c>
      <c r="D7" s="21" t="s">
        <v>15</v>
      </c>
      <c r="E7" s="21" t="s">
        <v>27</v>
      </c>
      <c r="F7" s="21" t="s">
        <v>89</v>
      </c>
      <c r="G7" s="21" t="s">
        <v>17</v>
      </c>
      <c r="H7" s="27"/>
      <c r="I7" s="21" t="s">
        <v>19</v>
      </c>
      <c r="J7" s="21">
        <v>0</v>
      </c>
      <c r="K7" s="21">
        <v>0</v>
      </c>
      <c r="L7" s="24">
        <f>VLOOKUP($V7,Бодови!$A$2:$P$37,14,FALSE)</f>
        <v>70</v>
      </c>
      <c r="M7" s="24">
        <f>VLOOKUP($V7,Бодови!$A$2:$P$37,15,FALSE)</f>
        <v>0</v>
      </c>
      <c r="N7" s="24">
        <f t="shared" ref="N7:N68" si="7">J7*M7</f>
        <v>0</v>
      </c>
      <c r="O7" s="24">
        <f>IF(J7=3,VLOOKUP($V7,Бодови!$A$2:$P$37,16,FALSE),0)</f>
        <v>0</v>
      </c>
      <c r="P7" s="24">
        <f t="shared" ref="P7:P68" si="8">K7*O7</f>
        <v>0</v>
      </c>
      <c r="Q7" s="79">
        <f t="shared" si="5"/>
        <v>70</v>
      </c>
      <c r="R7" s="24">
        <f>VLOOKUP(D7,Параметри!$B$2:$C$12,2,FALSE)</f>
        <v>10</v>
      </c>
      <c r="S7" s="24">
        <f>VLOOKUP(E7,Параметри!$F$2:$G$6,2,FALSE)</f>
        <v>4</v>
      </c>
      <c r="T7" s="24">
        <f>VLOOKUP(G7,Параметри!$J$2:$K$6,2,FALSE)</f>
        <v>1</v>
      </c>
      <c r="U7" s="24">
        <f>VLOOKUP(I7,Параметри!$N$2:$O$7,2,FALSE)</f>
        <v>2</v>
      </c>
      <c r="V7" s="24" t="str">
        <f t="shared" ref="V7:V68" si="9">CONCATENATE(R7,S7,T7,U7)</f>
        <v>10412</v>
      </c>
    </row>
    <row r="8" spans="1:22" hidden="1" x14ac:dyDescent="0.55000000000000004">
      <c r="A8" s="24" t="s">
        <v>209</v>
      </c>
      <c r="B8" s="24" t="s">
        <v>65</v>
      </c>
      <c r="C8" s="25" t="s">
        <v>195</v>
      </c>
      <c r="D8" s="21" t="s">
        <v>15</v>
      </c>
      <c r="E8" s="21" t="s">
        <v>27</v>
      </c>
      <c r="F8" s="21" t="s">
        <v>89</v>
      </c>
      <c r="G8" s="21" t="s">
        <v>17</v>
      </c>
      <c r="H8" s="27"/>
      <c r="I8" s="21" t="s">
        <v>20</v>
      </c>
      <c r="J8" s="21">
        <v>0</v>
      </c>
      <c r="K8" s="21">
        <v>0</v>
      </c>
      <c r="L8" s="24">
        <f>VLOOKUP($V8,Бодови!$A$2:$P$37,14,FALSE)</f>
        <v>40</v>
      </c>
      <c r="M8" s="24">
        <f>VLOOKUP($V8,Бодови!$A$2:$P$37,15,FALSE)</f>
        <v>0</v>
      </c>
      <c r="N8" s="24">
        <f t="shared" si="7"/>
        <v>0</v>
      </c>
      <c r="O8" s="24">
        <f>IF(J8=3,VLOOKUP($V8,Бодови!$A$2:$P$37,16,FALSE),0)</f>
        <v>0</v>
      </c>
      <c r="P8" s="24">
        <f t="shared" si="8"/>
        <v>0</v>
      </c>
      <c r="Q8" s="79">
        <f t="shared" si="5"/>
        <v>40</v>
      </c>
      <c r="R8" s="24">
        <f>VLOOKUP(D8,Параметри!$B$2:$C$12,2,FALSE)</f>
        <v>10</v>
      </c>
      <c r="S8" s="24">
        <f>VLOOKUP(E8,Параметри!$F$2:$G$6,2,FALSE)</f>
        <v>4</v>
      </c>
      <c r="T8" s="24">
        <f>VLOOKUP(G8,Параметри!$J$2:$K$6,2,FALSE)</f>
        <v>1</v>
      </c>
      <c r="U8" s="24">
        <f>VLOOKUP(I8,Параметри!$N$2:$O$7,2,FALSE)</f>
        <v>3</v>
      </c>
      <c r="V8" s="24" t="str">
        <f t="shared" si="9"/>
        <v>10413</v>
      </c>
    </row>
    <row r="9" spans="1:22" hidden="1" x14ac:dyDescent="0.55000000000000004">
      <c r="A9" s="24" t="s">
        <v>210</v>
      </c>
      <c r="B9" s="24" t="s">
        <v>199</v>
      </c>
      <c r="C9" s="25" t="s">
        <v>195</v>
      </c>
      <c r="D9" s="21" t="s">
        <v>15</v>
      </c>
      <c r="E9" s="21" t="s">
        <v>27</v>
      </c>
      <c r="F9" s="21" t="s">
        <v>89</v>
      </c>
      <c r="G9" s="21" t="s">
        <v>17</v>
      </c>
      <c r="H9" s="27"/>
      <c r="I9" s="21" t="s">
        <v>20</v>
      </c>
      <c r="J9" s="21">
        <v>0</v>
      </c>
      <c r="K9" s="21">
        <v>0</v>
      </c>
      <c r="L9" s="24">
        <f>VLOOKUP($V9,Бодови!$A$2:$P$37,14,FALSE)</f>
        <v>40</v>
      </c>
      <c r="M9" s="24">
        <f>VLOOKUP($V9,Бодови!$A$2:$P$37,15,FALSE)</f>
        <v>0</v>
      </c>
      <c r="N9" s="24">
        <f t="shared" si="7"/>
        <v>0</v>
      </c>
      <c r="O9" s="24">
        <f>IF(J9=3,VLOOKUP($V9,Бодови!$A$2:$P$37,16,FALSE),0)</f>
        <v>0</v>
      </c>
      <c r="P9" s="24">
        <f t="shared" si="8"/>
        <v>0</v>
      </c>
      <c r="Q9" s="79">
        <f t="shared" si="5"/>
        <v>40</v>
      </c>
      <c r="R9" s="24">
        <f>VLOOKUP(D9,Параметри!$B$2:$C$12,2,FALSE)</f>
        <v>10</v>
      </c>
      <c r="S9" s="24">
        <f>VLOOKUP(E9,Параметри!$F$2:$G$6,2,FALSE)</f>
        <v>4</v>
      </c>
      <c r="T9" s="24">
        <f>VLOOKUP(G9,Параметри!$J$2:$K$6,2,FALSE)</f>
        <v>1</v>
      </c>
      <c r="U9" s="24">
        <f>VLOOKUP(I9,Параметри!$N$2:$O$7,2,FALSE)</f>
        <v>3</v>
      </c>
      <c r="V9" s="24" t="str">
        <f t="shared" si="9"/>
        <v>10413</v>
      </c>
    </row>
    <row r="10" spans="1:22" hidden="1" x14ac:dyDescent="0.55000000000000004">
      <c r="A10" s="24" t="s">
        <v>106</v>
      </c>
      <c r="B10" s="24" t="s">
        <v>199</v>
      </c>
      <c r="C10" s="25" t="s">
        <v>195</v>
      </c>
      <c r="D10" s="21" t="s">
        <v>15</v>
      </c>
      <c r="E10" s="21" t="s">
        <v>30</v>
      </c>
      <c r="F10" s="21" t="s">
        <v>88</v>
      </c>
      <c r="G10" s="21" t="s">
        <v>17</v>
      </c>
      <c r="H10" s="27"/>
      <c r="I10" s="21" t="s">
        <v>18</v>
      </c>
      <c r="J10" s="21">
        <v>0</v>
      </c>
      <c r="K10" s="21">
        <v>0</v>
      </c>
      <c r="L10" s="24">
        <f>VLOOKUP($V10,Бодови!$A$2:$P$37,14,FALSE)</f>
        <v>100</v>
      </c>
      <c r="M10" s="24">
        <f>VLOOKUP($V10,Бодови!$A$2:$P$37,15,FALSE)</f>
        <v>0</v>
      </c>
      <c r="N10" s="24">
        <f t="shared" si="7"/>
        <v>0</v>
      </c>
      <c r="O10" s="24">
        <f>IF(J10=3,VLOOKUP($V10,Бодови!$A$2:$P$37,16,FALSE),0)</f>
        <v>0</v>
      </c>
      <c r="P10" s="24">
        <f t="shared" si="8"/>
        <v>0</v>
      </c>
      <c r="Q10" s="79">
        <f t="shared" si="5"/>
        <v>100</v>
      </c>
      <c r="R10" s="24">
        <f>VLOOKUP(D10,Параметри!$B$2:$C$12,2,FALSE)</f>
        <v>10</v>
      </c>
      <c r="S10" s="24">
        <f>VLOOKUP(E10,Параметри!$F$2:$G$6,2,FALSE)</f>
        <v>3</v>
      </c>
      <c r="T10" s="24">
        <f>VLOOKUP(G10,Параметри!$J$2:$K$6,2,FALSE)</f>
        <v>1</v>
      </c>
      <c r="U10" s="24">
        <f>VLOOKUP(I10,Параметри!$N$2:$O$7,2,FALSE)</f>
        <v>1</v>
      </c>
      <c r="V10" s="24" t="str">
        <f t="shared" si="9"/>
        <v>10311</v>
      </c>
    </row>
    <row r="11" spans="1:22" hidden="1" x14ac:dyDescent="0.55000000000000004">
      <c r="A11" s="24" t="s">
        <v>105</v>
      </c>
      <c r="B11" s="24" t="s">
        <v>200</v>
      </c>
      <c r="C11" s="25" t="s">
        <v>195</v>
      </c>
      <c r="D11" s="21" t="s">
        <v>15</v>
      </c>
      <c r="E11" s="21" t="s">
        <v>30</v>
      </c>
      <c r="F11" s="21" t="s">
        <v>88</v>
      </c>
      <c r="G11" s="21" t="s">
        <v>17</v>
      </c>
      <c r="H11" s="27"/>
      <c r="I11" s="21" t="s">
        <v>19</v>
      </c>
      <c r="J11" s="21">
        <v>0</v>
      </c>
      <c r="K11" s="21">
        <v>0</v>
      </c>
      <c r="L11" s="24">
        <f>VLOOKUP($V11,Бодови!$A$2:$P$37,14,FALSE)</f>
        <v>70</v>
      </c>
      <c r="M11" s="24">
        <f>VLOOKUP($V11,Бодови!$A$2:$P$37,15,FALSE)</f>
        <v>0</v>
      </c>
      <c r="N11" s="24">
        <f t="shared" si="7"/>
        <v>0</v>
      </c>
      <c r="O11" s="24">
        <f>IF(J11=3,VLOOKUP($V11,Бодови!$A$2:$P$37,16,FALSE),0)</f>
        <v>0</v>
      </c>
      <c r="P11" s="24">
        <f t="shared" si="8"/>
        <v>0</v>
      </c>
      <c r="Q11" s="79">
        <f t="shared" si="5"/>
        <v>70</v>
      </c>
      <c r="R11" s="24">
        <f>VLOOKUP(D11,Параметри!$B$2:$C$12,2,FALSE)</f>
        <v>10</v>
      </c>
      <c r="S11" s="24">
        <f>VLOOKUP(E11,Параметри!$F$2:$G$6,2,FALSE)</f>
        <v>3</v>
      </c>
      <c r="T11" s="24">
        <f>VLOOKUP(G11,Параметри!$J$2:$K$6,2,FALSE)</f>
        <v>1</v>
      </c>
      <c r="U11" s="24">
        <f>VLOOKUP(I11,Параметри!$N$2:$O$7,2,FALSE)</f>
        <v>2</v>
      </c>
      <c r="V11" s="24" t="str">
        <f t="shared" si="9"/>
        <v>10312</v>
      </c>
    </row>
    <row r="12" spans="1:22" hidden="1" x14ac:dyDescent="0.55000000000000004">
      <c r="A12" s="24" t="s">
        <v>201</v>
      </c>
      <c r="B12" s="24" t="s">
        <v>202</v>
      </c>
      <c r="C12" s="25" t="s">
        <v>195</v>
      </c>
      <c r="D12" s="21" t="s">
        <v>15</v>
      </c>
      <c r="E12" s="21" t="s">
        <v>30</v>
      </c>
      <c r="F12" s="21" t="s">
        <v>88</v>
      </c>
      <c r="G12" s="21" t="s">
        <v>17</v>
      </c>
      <c r="H12" s="27"/>
      <c r="I12" s="21" t="s">
        <v>20</v>
      </c>
      <c r="J12" s="21">
        <v>0</v>
      </c>
      <c r="K12" s="21">
        <v>0</v>
      </c>
      <c r="L12" s="24">
        <f>VLOOKUP($V12,Бодови!$A$2:$P$37,14,FALSE)</f>
        <v>40</v>
      </c>
      <c r="M12" s="24">
        <f>VLOOKUP($V12,Бодови!$A$2:$P$37,15,FALSE)</f>
        <v>0</v>
      </c>
      <c r="N12" s="24">
        <f t="shared" si="7"/>
        <v>0</v>
      </c>
      <c r="O12" s="24">
        <f>IF(J12=3,VLOOKUP($V12,Бодови!$A$2:$P$37,16,FALSE),0)</f>
        <v>0</v>
      </c>
      <c r="P12" s="24">
        <f t="shared" si="8"/>
        <v>0</v>
      </c>
      <c r="Q12" s="79">
        <f t="shared" si="5"/>
        <v>40</v>
      </c>
      <c r="R12" s="24">
        <f>VLOOKUP(D12,Параметри!$B$2:$C$12,2,FALSE)</f>
        <v>10</v>
      </c>
      <c r="S12" s="24">
        <f>VLOOKUP(E12,Параметри!$F$2:$G$6,2,FALSE)</f>
        <v>3</v>
      </c>
      <c r="T12" s="24">
        <f>VLOOKUP(G12,Параметри!$J$2:$K$6,2,FALSE)</f>
        <v>1</v>
      </c>
      <c r="U12" s="24">
        <f>VLOOKUP(I12,Параметри!$N$2:$O$7,2,FALSE)</f>
        <v>3</v>
      </c>
      <c r="V12" s="24" t="str">
        <f t="shared" si="9"/>
        <v>10313</v>
      </c>
    </row>
    <row r="13" spans="1:22" hidden="1" x14ac:dyDescent="0.55000000000000004">
      <c r="A13" s="24" t="s">
        <v>107</v>
      </c>
      <c r="B13" s="24" t="s">
        <v>111</v>
      </c>
      <c r="C13" s="25" t="s">
        <v>195</v>
      </c>
      <c r="D13" s="21" t="s">
        <v>15</v>
      </c>
      <c r="E13" s="21" t="s">
        <v>30</v>
      </c>
      <c r="F13" s="21" t="s">
        <v>88</v>
      </c>
      <c r="G13" s="21" t="s">
        <v>17</v>
      </c>
      <c r="H13" s="27"/>
      <c r="I13" s="21" t="s">
        <v>20</v>
      </c>
      <c r="J13" s="21">
        <v>0</v>
      </c>
      <c r="K13" s="21">
        <v>0</v>
      </c>
      <c r="L13" s="24">
        <f>VLOOKUP($V13,Бодови!$A$2:$P$37,14,FALSE)</f>
        <v>40</v>
      </c>
      <c r="M13" s="24">
        <f>VLOOKUP($V13,Бодови!$A$2:$P$37,15,FALSE)</f>
        <v>0</v>
      </c>
      <c r="N13" s="24">
        <f t="shared" si="7"/>
        <v>0</v>
      </c>
      <c r="O13" s="24">
        <f>IF(J13=3,VLOOKUP($V13,Бодови!$A$2:$P$37,16,FALSE),0)</f>
        <v>0</v>
      </c>
      <c r="P13" s="24">
        <f t="shared" si="8"/>
        <v>0</v>
      </c>
      <c r="Q13" s="79">
        <f t="shared" si="5"/>
        <v>40</v>
      </c>
      <c r="R13" s="24">
        <f>VLOOKUP(D13,Параметри!$B$2:$C$12,2,FALSE)</f>
        <v>10</v>
      </c>
      <c r="S13" s="24">
        <f>VLOOKUP(E13,Параметри!$F$2:$G$6,2,FALSE)</f>
        <v>3</v>
      </c>
      <c r="T13" s="24">
        <f>VLOOKUP(G13,Параметри!$J$2:$K$6,2,FALSE)</f>
        <v>1</v>
      </c>
      <c r="U13" s="24">
        <f>VLOOKUP(I13,Параметри!$N$2:$O$7,2,FALSE)</f>
        <v>3</v>
      </c>
      <c r="V13" s="24" t="str">
        <f t="shared" si="9"/>
        <v>10313</v>
      </c>
    </row>
    <row r="14" spans="1:22" hidden="1" x14ac:dyDescent="0.55000000000000004">
      <c r="A14" s="24" t="s">
        <v>108</v>
      </c>
      <c r="B14" s="24" t="s">
        <v>65</v>
      </c>
      <c r="C14" s="25" t="s">
        <v>195</v>
      </c>
      <c r="D14" s="21" t="s">
        <v>15</v>
      </c>
      <c r="E14" s="21" t="s">
        <v>30</v>
      </c>
      <c r="F14" s="21" t="s">
        <v>89</v>
      </c>
      <c r="G14" s="21" t="s">
        <v>17</v>
      </c>
      <c r="H14" s="27"/>
      <c r="I14" s="21" t="s">
        <v>18</v>
      </c>
      <c r="J14" s="21">
        <v>0</v>
      </c>
      <c r="K14" s="21">
        <v>0</v>
      </c>
      <c r="L14" s="24">
        <f>VLOOKUP($V14,Бодови!$A$2:$P$37,14,FALSE)</f>
        <v>100</v>
      </c>
      <c r="M14" s="24">
        <f>VLOOKUP($V14,Бодови!$A$2:$P$37,15,FALSE)</f>
        <v>0</v>
      </c>
      <c r="N14" s="24">
        <f t="shared" si="7"/>
        <v>0</v>
      </c>
      <c r="O14" s="24">
        <f>IF(J14=3,VLOOKUP($V14,Бодови!$A$2:$P$37,16,FALSE),0)</f>
        <v>0</v>
      </c>
      <c r="P14" s="24">
        <f t="shared" si="8"/>
        <v>0</v>
      </c>
      <c r="Q14" s="79">
        <f t="shared" si="5"/>
        <v>100</v>
      </c>
      <c r="R14" s="24">
        <f>VLOOKUP(D14,Параметри!$B$2:$C$12,2,FALSE)</f>
        <v>10</v>
      </c>
      <c r="S14" s="24">
        <f>VLOOKUP(E14,Параметри!$F$2:$G$6,2,FALSE)</f>
        <v>3</v>
      </c>
      <c r="T14" s="24">
        <f>VLOOKUP(G14,Параметри!$J$2:$K$6,2,FALSE)</f>
        <v>1</v>
      </c>
      <c r="U14" s="24">
        <f>VLOOKUP(I14,Параметри!$N$2:$O$7,2,FALSE)</f>
        <v>1</v>
      </c>
      <c r="V14" s="24" t="str">
        <f t="shared" si="9"/>
        <v>10311</v>
      </c>
    </row>
    <row r="15" spans="1:22" hidden="1" x14ac:dyDescent="0.55000000000000004">
      <c r="A15" s="24" t="s">
        <v>109</v>
      </c>
      <c r="B15" s="24" t="s">
        <v>203</v>
      </c>
      <c r="C15" s="25" t="s">
        <v>195</v>
      </c>
      <c r="D15" s="21" t="s">
        <v>15</v>
      </c>
      <c r="E15" s="21" t="s">
        <v>30</v>
      </c>
      <c r="F15" s="21" t="s">
        <v>89</v>
      </c>
      <c r="G15" s="21" t="s">
        <v>17</v>
      </c>
      <c r="H15" s="27"/>
      <c r="I15" s="21" t="s">
        <v>19</v>
      </c>
      <c r="J15" s="21">
        <v>0</v>
      </c>
      <c r="K15" s="21">
        <v>0</v>
      </c>
      <c r="L15" s="24">
        <f>VLOOKUP($V15,Бодови!$A$2:$P$37,14,FALSE)</f>
        <v>70</v>
      </c>
      <c r="M15" s="24">
        <f>VLOOKUP($V15,Бодови!$A$2:$P$37,15,FALSE)</f>
        <v>0</v>
      </c>
      <c r="N15" s="24">
        <f t="shared" si="7"/>
        <v>0</v>
      </c>
      <c r="O15" s="24">
        <f>IF(J15=3,VLOOKUP($V15,Бодови!$A$2:$P$37,16,FALSE),0)</f>
        <v>0</v>
      </c>
      <c r="P15" s="24">
        <f t="shared" si="8"/>
        <v>0</v>
      </c>
      <c r="Q15" s="79">
        <f t="shared" si="5"/>
        <v>70</v>
      </c>
      <c r="R15" s="24">
        <f>VLOOKUP(D15,Параметри!$B$2:$C$12,2,FALSE)</f>
        <v>10</v>
      </c>
      <c r="S15" s="24">
        <f>VLOOKUP(E15,Параметри!$F$2:$G$6,2,FALSE)</f>
        <v>3</v>
      </c>
      <c r="T15" s="24">
        <f>VLOOKUP(G15,Параметри!$J$2:$K$6,2,FALSE)</f>
        <v>1</v>
      </c>
      <c r="U15" s="24">
        <f>VLOOKUP(I15,Параметри!$N$2:$O$7,2,FALSE)</f>
        <v>2</v>
      </c>
      <c r="V15" s="24" t="str">
        <f t="shared" si="9"/>
        <v>10312</v>
      </c>
    </row>
    <row r="16" spans="1:22" hidden="1" x14ac:dyDescent="0.55000000000000004">
      <c r="A16" s="24" t="s">
        <v>104</v>
      </c>
      <c r="B16" s="24" t="s">
        <v>204</v>
      </c>
      <c r="C16" s="25" t="s">
        <v>195</v>
      </c>
      <c r="D16" s="21" t="s">
        <v>15</v>
      </c>
      <c r="E16" s="21" t="s">
        <v>30</v>
      </c>
      <c r="F16" s="21" t="s">
        <v>89</v>
      </c>
      <c r="G16" s="21" t="s">
        <v>17</v>
      </c>
      <c r="H16" s="27"/>
      <c r="I16" s="21" t="s">
        <v>20</v>
      </c>
      <c r="J16" s="21">
        <v>0</v>
      </c>
      <c r="K16" s="21">
        <v>0</v>
      </c>
      <c r="L16" s="24">
        <f>VLOOKUP($V16,Бодови!$A$2:$P$37,14,FALSE)</f>
        <v>40</v>
      </c>
      <c r="M16" s="24">
        <f>VLOOKUP($V16,Бодови!$A$2:$P$37,15,FALSE)</f>
        <v>0</v>
      </c>
      <c r="N16" s="24">
        <f t="shared" si="7"/>
        <v>0</v>
      </c>
      <c r="O16" s="24">
        <f>IF(J16=3,VLOOKUP($V16,Бодови!$A$2:$P$37,16,FALSE),0)</f>
        <v>0</v>
      </c>
      <c r="P16" s="24">
        <f t="shared" si="8"/>
        <v>0</v>
      </c>
      <c r="Q16" s="79">
        <f t="shared" si="5"/>
        <v>40</v>
      </c>
      <c r="R16" s="24">
        <f>VLOOKUP(D16,Параметри!$B$2:$C$12,2,FALSE)</f>
        <v>10</v>
      </c>
      <c r="S16" s="24">
        <f>VLOOKUP(E16,Параметри!$F$2:$G$6,2,FALSE)</f>
        <v>3</v>
      </c>
      <c r="T16" s="24">
        <f>VLOOKUP(G16,Параметри!$J$2:$K$6,2,FALSE)</f>
        <v>1</v>
      </c>
      <c r="U16" s="24">
        <f>VLOOKUP(I16,Параметри!$N$2:$O$7,2,FALSE)</f>
        <v>3</v>
      </c>
      <c r="V16" s="24" t="str">
        <f t="shared" si="9"/>
        <v>10313</v>
      </c>
    </row>
    <row r="17" spans="1:22" hidden="1" x14ac:dyDescent="0.55000000000000004">
      <c r="A17" s="24" t="s">
        <v>205</v>
      </c>
      <c r="B17" s="24" t="s">
        <v>65</v>
      </c>
      <c r="C17" s="25" t="s">
        <v>195</v>
      </c>
      <c r="D17" s="21" t="s">
        <v>15</v>
      </c>
      <c r="E17" s="21" t="s">
        <v>30</v>
      </c>
      <c r="F17" s="21" t="s">
        <v>89</v>
      </c>
      <c r="G17" s="21" t="s">
        <v>17</v>
      </c>
      <c r="H17" s="27"/>
      <c r="I17" s="21" t="s">
        <v>20</v>
      </c>
      <c r="J17" s="21">
        <v>0</v>
      </c>
      <c r="K17" s="21">
        <v>0</v>
      </c>
      <c r="L17" s="24">
        <f>VLOOKUP($V17,Бодови!$A$2:$P$37,14,FALSE)</f>
        <v>40</v>
      </c>
      <c r="M17" s="24">
        <f>VLOOKUP($V17,Бодови!$A$2:$P$37,15,FALSE)</f>
        <v>0</v>
      </c>
      <c r="N17" s="24">
        <f t="shared" si="7"/>
        <v>0</v>
      </c>
      <c r="O17" s="24">
        <f>IF(J17=3,VLOOKUP($V17,Бодови!$A$2:$P$37,16,FALSE),0)</f>
        <v>0</v>
      </c>
      <c r="P17" s="24">
        <f t="shared" si="8"/>
        <v>0</v>
      </c>
      <c r="Q17" s="79">
        <f t="shared" si="5"/>
        <v>40</v>
      </c>
      <c r="R17" s="24">
        <f>VLOOKUP(D17,Параметри!$B$2:$C$12,2,FALSE)</f>
        <v>10</v>
      </c>
      <c r="S17" s="24">
        <f>VLOOKUP(E17,Параметри!$F$2:$G$6,2,FALSE)</f>
        <v>3</v>
      </c>
      <c r="T17" s="24">
        <f>VLOOKUP(G17,Параметри!$J$2:$K$6,2,FALSE)</f>
        <v>1</v>
      </c>
      <c r="U17" s="24">
        <f>VLOOKUP(I17,Параметри!$N$2:$O$7,2,FALSE)</f>
        <v>3</v>
      </c>
      <c r="V17" s="24" t="str">
        <f t="shared" si="9"/>
        <v>10313</v>
      </c>
    </row>
    <row r="18" spans="1:22" hidden="1" x14ac:dyDescent="0.55000000000000004">
      <c r="A18" s="24" t="s">
        <v>112</v>
      </c>
      <c r="B18" s="24" t="s">
        <v>64</v>
      </c>
      <c r="C18" s="25" t="s">
        <v>195</v>
      </c>
      <c r="D18" s="21" t="s">
        <v>15</v>
      </c>
      <c r="E18" s="21" t="s">
        <v>31</v>
      </c>
      <c r="F18" s="21" t="s">
        <v>88</v>
      </c>
      <c r="G18" s="21" t="s">
        <v>17</v>
      </c>
      <c r="H18" s="27"/>
      <c r="I18" s="21" t="s">
        <v>18</v>
      </c>
      <c r="J18" s="21">
        <v>0</v>
      </c>
      <c r="K18" s="21">
        <v>0</v>
      </c>
      <c r="L18" s="24">
        <f>VLOOKUP($V18,Бодови!$A$2:$P$37,14,FALSE)</f>
        <v>100</v>
      </c>
      <c r="M18" s="24">
        <f>VLOOKUP($V18,Бодови!$A$2:$P$37,15,FALSE)</f>
        <v>0</v>
      </c>
      <c r="N18" s="24">
        <f t="shared" si="7"/>
        <v>0</v>
      </c>
      <c r="O18" s="24">
        <f>IF(J18=3,VLOOKUP($V18,Бодови!$A$2:$P$37,16,FALSE),0)</f>
        <v>0</v>
      </c>
      <c r="P18" s="24">
        <f t="shared" si="8"/>
        <v>0</v>
      </c>
      <c r="Q18" s="79">
        <f t="shared" si="5"/>
        <v>100</v>
      </c>
      <c r="R18" s="24">
        <f>VLOOKUP(D18,Параметри!$B$2:$C$12,2,FALSE)</f>
        <v>10</v>
      </c>
      <c r="S18" s="24">
        <f>VLOOKUP(E18,Параметри!$F$2:$G$6,2,FALSE)</f>
        <v>2</v>
      </c>
      <c r="T18" s="24">
        <f>VLOOKUP(G18,Параметри!$J$2:$K$6,2,FALSE)</f>
        <v>1</v>
      </c>
      <c r="U18" s="24">
        <f>VLOOKUP(I18,Параметри!$N$2:$O$7,2,FALSE)</f>
        <v>1</v>
      </c>
      <c r="V18" s="24" t="str">
        <f t="shared" si="9"/>
        <v>10211</v>
      </c>
    </row>
    <row r="19" spans="1:22" hidden="1" x14ac:dyDescent="0.55000000000000004">
      <c r="A19" s="24" t="s">
        <v>71</v>
      </c>
      <c r="B19" s="24" t="s">
        <v>65</v>
      </c>
      <c r="C19" s="25" t="s">
        <v>195</v>
      </c>
      <c r="D19" s="21" t="s">
        <v>15</v>
      </c>
      <c r="E19" s="21" t="s">
        <v>31</v>
      </c>
      <c r="F19" s="21" t="s">
        <v>88</v>
      </c>
      <c r="G19" s="21" t="s">
        <v>17</v>
      </c>
      <c r="H19" s="27"/>
      <c r="I19" s="21" t="s">
        <v>19</v>
      </c>
      <c r="J19" s="21">
        <v>0</v>
      </c>
      <c r="K19" s="21">
        <v>0</v>
      </c>
      <c r="L19" s="24">
        <f>VLOOKUP($V19,Бодови!$A$2:$P$37,14,FALSE)</f>
        <v>70</v>
      </c>
      <c r="M19" s="24">
        <f>VLOOKUP($V19,Бодови!$A$2:$P$37,15,FALSE)</f>
        <v>0</v>
      </c>
      <c r="N19" s="24">
        <f t="shared" si="7"/>
        <v>0</v>
      </c>
      <c r="O19" s="24">
        <f>IF(J19=3,VLOOKUP($V19,Бодови!$A$2:$P$37,16,FALSE),0)</f>
        <v>0</v>
      </c>
      <c r="P19" s="24">
        <f t="shared" si="8"/>
        <v>0</v>
      </c>
      <c r="Q19" s="79">
        <f t="shared" si="5"/>
        <v>70</v>
      </c>
      <c r="R19" s="24">
        <f>VLOOKUP(D19,Параметри!$B$2:$C$12,2,FALSE)</f>
        <v>10</v>
      </c>
      <c r="S19" s="24">
        <f>VLOOKUP(E19,Параметри!$F$2:$G$6,2,FALSE)</f>
        <v>2</v>
      </c>
      <c r="T19" s="24">
        <f>VLOOKUP(G19,Параметри!$J$2:$K$6,2,FALSE)</f>
        <v>1</v>
      </c>
      <c r="U19" s="24">
        <f>VLOOKUP(I19,Параметри!$N$2:$O$7,2,FALSE)</f>
        <v>2</v>
      </c>
      <c r="V19" s="24" t="str">
        <f t="shared" si="9"/>
        <v>10212</v>
      </c>
    </row>
    <row r="20" spans="1:22" hidden="1" x14ac:dyDescent="0.55000000000000004">
      <c r="A20" s="24" t="s">
        <v>211</v>
      </c>
      <c r="B20" s="24" t="s">
        <v>212</v>
      </c>
      <c r="C20" s="25" t="s">
        <v>195</v>
      </c>
      <c r="D20" s="21" t="s">
        <v>15</v>
      </c>
      <c r="E20" s="21" t="s">
        <v>31</v>
      </c>
      <c r="F20" s="21" t="s">
        <v>88</v>
      </c>
      <c r="G20" s="21" t="s">
        <v>17</v>
      </c>
      <c r="H20" s="27"/>
      <c r="I20" s="21" t="s">
        <v>20</v>
      </c>
      <c r="J20" s="21">
        <v>0</v>
      </c>
      <c r="K20" s="21">
        <v>0</v>
      </c>
      <c r="L20" s="24">
        <f>VLOOKUP($V20,Бодови!$A$2:$P$37,14,FALSE)</f>
        <v>40</v>
      </c>
      <c r="M20" s="24">
        <f>VLOOKUP($V20,Бодови!$A$2:$P$37,15,FALSE)</f>
        <v>0</v>
      </c>
      <c r="N20" s="24">
        <f t="shared" si="7"/>
        <v>0</v>
      </c>
      <c r="O20" s="24">
        <f>IF(J20=3,VLOOKUP($V20,Бодови!$A$2:$P$37,16,FALSE),0)</f>
        <v>0</v>
      </c>
      <c r="P20" s="24">
        <f t="shared" si="8"/>
        <v>0</v>
      </c>
      <c r="Q20" s="79">
        <f t="shared" si="5"/>
        <v>40</v>
      </c>
      <c r="R20" s="24">
        <f>VLOOKUP(D20,Параметри!$B$2:$C$12,2,FALSE)</f>
        <v>10</v>
      </c>
      <c r="S20" s="24">
        <f>VLOOKUP(E20,Параметри!$F$2:$G$6,2,FALSE)</f>
        <v>2</v>
      </c>
      <c r="T20" s="24">
        <f>VLOOKUP(G20,Параметри!$J$2:$K$6,2,FALSE)</f>
        <v>1</v>
      </c>
      <c r="U20" s="24">
        <f>VLOOKUP(I20,Параметри!$N$2:$O$7,2,FALSE)</f>
        <v>3</v>
      </c>
      <c r="V20" s="24" t="str">
        <f t="shared" si="9"/>
        <v>10213</v>
      </c>
    </row>
    <row r="21" spans="1:22" hidden="1" x14ac:dyDescent="0.55000000000000004">
      <c r="A21" s="24" t="s">
        <v>75</v>
      </c>
      <c r="B21" s="24" t="s">
        <v>65</v>
      </c>
      <c r="C21" s="25" t="s">
        <v>195</v>
      </c>
      <c r="D21" s="21" t="s">
        <v>15</v>
      </c>
      <c r="E21" s="21" t="s">
        <v>31</v>
      </c>
      <c r="F21" s="21" t="s">
        <v>88</v>
      </c>
      <c r="G21" s="21" t="s">
        <v>17</v>
      </c>
      <c r="H21" s="27"/>
      <c r="I21" s="21" t="s">
        <v>20</v>
      </c>
      <c r="J21" s="21">
        <v>0</v>
      </c>
      <c r="K21" s="21">
        <v>0</v>
      </c>
      <c r="L21" s="24">
        <f>VLOOKUP($V21,Бодови!$A$2:$P$37,14,FALSE)</f>
        <v>40</v>
      </c>
      <c r="M21" s="24">
        <f>VLOOKUP($V21,Бодови!$A$2:$P$37,15,FALSE)</f>
        <v>0</v>
      </c>
      <c r="N21" s="24">
        <f t="shared" si="7"/>
        <v>0</v>
      </c>
      <c r="O21" s="24">
        <f>IF(J21=3,VLOOKUP($V21,Бодови!$A$2:$P$37,16,FALSE),0)</f>
        <v>0</v>
      </c>
      <c r="P21" s="24">
        <f t="shared" si="8"/>
        <v>0</v>
      </c>
      <c r="Q21" s="79">
        <f t="shared" si="5"/>
        <v>40</v>
      </c>
      <c r="R21" s="24">
        <f>VLOOKUP(D21,Параметри!$B$2:$C$12,2,FALSE)</f>
        <v>10</v>
      </c>
      <c r="S21" s="24">
        <f>VLOOKUP(E21,Параметри!$F$2:$G$6,2,FALSE)</f>
        <v>2</v>
      </c>
      <c r="T21" s="24">
        <f>VLOOKUP(G21,Параметри!$J$2:$K$6,2,FALSE)</f>
        <v>1</v>
      </c>
      <c r="U21" s="24">
        <f>VLOOKUP(I21,Параметри!$N$2:$O$7,2,FALSE)</f>
        <v>3</v>
      </c>
      <c r="V21" s="24" t="str">
        <f t="shared" si="9"/>
        <v>10213</v>
      </c>
    </row>
    <row r="22" spans="1:22" hidden="1" x14ac:dyDescent="0.55000000000000004">
      <c r="A22" s="24" t="s">
        <v>73</v>
      </c>
      <c r="B22" s="24" t="s">
        <v>64</v>
      </c>
      <c r="C22" s="25" t="s">
        <v>195</v>
      </c>
      <c r="D22" s="21" t="s">
        <v>15</v>
      </c>
      <c r="E22" s="21" t="s">
        <v>31</v>
      </c>
      <c r="F22" s="21" t="s">
        <v>89</v>
      </c>
      <c r="G22" s="21" t="s">
        <v>17</v>
      </c>
      <c r="H22" s="27"/>
      <c r="I22" s="21" t="s">
        <v>18</v>
      </c>
      <c r="J22" s="21">
        <v>0</v>
      </c>
      <c r="K22" s="21">
        <v>0</v>
      </c>
      <c r="L22" s="24">
        <f>VLOOKUP($V22,Бодови!$A$2:$P$37,14,FALSE)</f>
        <v>100</v>
      </c>
      <c r="M22" s="24">
        <f>VLOOKUP($V22,Бодови!$A$2:$P$37,15,FALSE)</f>
        <v>0</v>
      </c>
      <c r="N22" s="24">
        <f t="shared" si="7"/>
        <v>0</v>
      </c>
      <c r="O22" s="24">
        <f>IF(J22=3,VLOOKUP($V22,Бодови!$A$2:$P$37,16,FALSE),0)</f>
        <v>0</v>
      </c>
      <c r="P22" s="24">
        <f t="shared" si="8"/>
        <v>0</v>
      </c>
      <c r="Q22" s="79">
        <f t="shared" si="5"/>
        <v>100</v>
      </c>
      <c r="R22" s="24">
        <f>VLOOKUP(D22,Параметри!$B$2:$C$12,2,FALSE)</f>
        <v>10</v>
      </c>
      <c r="S22" s="24">
        <f>VLOOKUP(E22,Параметри!$F$2:$G$6,2,FALSE)</f>
        <v>2</v>
      </c>
      <c r="T22" s="24">
        <f>VLOOKUP(G22,Параметри!$J$2:$K$6,2,FALSE)</f>
        <v>1</v>
      </c>
      <c r="U22" s="24">
        <f>VLOOKUP(I22,Параметри!$N$2:$O$7,2,FALSE)</f>
        <v>1</v>
      </c>
      <c r="V22" s="24" t="str">
        <f t="shared" si="9"/>
        <v>10211</v>
      </c>
    </row>
    <row r="23" spans="1:22" hidden="1" x14ac:dyDescent="0.55000000000000004">
      <c r="A23" s="24" t="s">
        <v>72</v>
      </c>
      <c r="B23" s="24" t="s">
        <v>64</v>
      </c>
      <c r="C23" s="25" t="s">
        <v>195</v>
      </c>
      <c r="D23" s="21" t="s">
        <v>15</v>
      </c>
      <c r="E23" s="21" t="s">
        <v>31</v>
      </c>
      <c r="F23" s="21" t="s">
        <v>89</v>
      </c>
      <c r="G23" s="21" t="s">
        <v>17</v>
      </c>
      <c r="H23" s="27"/>
      <c r="I23" s="21" t="s">
        <v>19</v>
      </c>
      <c r="J23" s="21">
        <v>0</v>
      </c>
      <c r="K23" s="21">
        <v>0</v>
      </c>
      <c r="L23" s="24">
        <f>VLOOKUP($V23,Бодови!$A$2:$P$37,14,FALSE)</f>
        <v>70</v>
      </c>
      <c r="M23" s="24">
        <f>VLOOKUP($V23,Бодови!$A$2:$P$37,15,FALSE)</f>
        <v>0</v>
      </c>
      <c r="N23" s="24">
        <f t="shared" si="7"/>
        <v>0</v>
      </c>
      <c r="O23" s="24">
        <f>IF(J23=3,VLOOKUP($V23,Бодови!$A$2:$P$37,16,FALSE),0)</f>
        <v>0</v>
      </c>
      <c r="P23" s="24">
        <f t="shared" si="8"/>
        <v>0</v>
      </c>
      <c r="Q23" s="79">
        <f t="shared" si="5"/>
        <v>70</v>
      </c>
      <c r="R23" s="24">
        <f>VLOOKUP(D23,Параметри!$B$2:$C$12,2,FALSE)</f>
        <v>10</v>
      </c>
      <c r="S23" s="24">
        <f>VLOOKUP(E23,Параметри!$F$2:$G$6,2,FALSE)</f>
        <v>2</v>
      </c>
      <c r="T23" s="24">
        <f>VLOOKUP(G23,Параметри!$J$2:$K$6,2,FALSE)</f>
        <v>1</v>
      </c>
      <c r="U23" s="24">
        <f>VLOOKUP(I23,Параметри!$N$2:$O$7,2,FALSE)</f>
        <v>2</v>
      </c>
      <c r="V23" s="24" t="str">
        <f t="shared" si="9"/>
        <v>10212</v>
      </c>
    </row>
    <row r="24" spans="1:22" hidden="1" x14ac:dyDescent="0.55000000000000004">
      <c r="A24" s="24" t="s">
        <v>213</v>
      </c>
      <c r="B24" s="24" t="s">
        <v>64</v>
      </c>
      <c r="C24" s="25" t="s">
        <v>195</v>
      </c>
      <c r="D24" s="21" t="s">
        <v>15</v>
      </c>
      <c r="E24" s="21" t="s">
        <v>31</v>
      </c>
      <c r="F24" s="21" t="s">
        <v>89</v>
      </c>
      <c r="G24" s="21" t="s">
        <v>17</v>
      </c>
      <c r="H24" s="27"/>
      <c r="I24" s="21" t="s">
        <v>20</v>
      </c>
      <c r="J24" s="21">
        <v>0</v>
      </c>
      <c r="K24" s="21">
        <v>0</v>
      </c>
      <c r="L24" s="24">
        <f>VLOOKUP($V24,Бодови!$A$2:$P$37,14,FALSE)</f>
        <v>40</v>
      </c>
      <c r="M24" s="24">
        <f>VLOOKUP($V24,Бодови!$A$2:$P$37,15,FALSE)</f>
        <v>0</v>
      </c>
      <c r="N24" s="24">
        <f t="shared" si="7"/>
        <v>0</v>
      </c>
      <c r="O24" s="24">
        <f>IF(J24=3,VLOOKUP($V24,Бодови!$A$2:$P$37,16,FALSE),0)</f>
        <v>0</v>
      </c>
      <c r="P24" s="24">
        <f t="shared" si="8"/>
        <v>0</v>
      </c>
      <c r="Q24" s="79">
        <f t="shared" si="5"/>
        <v>40</v>
      </c>
      <c r="R24" s="24">
        <f>VLOOKUP(D24,Параметри!$B$2:$C$12,2,FALSE)</f>
        <v>10</v>
      </c>
      <c r="S24" s="24">
        <f>VLOOKUP(E24,Параметри!$F$2:$G$6,2,FALSE)</f>
        <v>2</v>
      </c>
      <c r="T24" s="24">
        <f>VLOOKUP(G24,Параметри!$J$2:$K$6,2,FALSE)</f>
        <v>1</v>
      </c>
      <c r="U24" s="24">
        <f>VLOOKUP(I24,Параметри!$N$2:$O$7,2,FALSE)</f>
        <v>3</v>
      </c>
      <c r="V24" s="24" t="str">
        <f t="shared" si="9"/>
        <v>10213</v>
      </c>
    </row>
    <row r="25" spans="1:22" hidden="1" x14ac:dyDescent="0.55000000000000004">
      <c r="A25" s="24" t="s">
        <v>110</v>
      </c>
      <c r="B25" s="24" t="s">
        <v>66</v>
      </c>
      <c r="C25" s="25" t="s">
        <v>195</v>
      </c>
      <c r="D25" s="21" t="s">
        <v>15</v>
      </c>
      <c r="E25" s="21" t="s">
        <v>31</v>
      </c>
      <c r="F25" s="21" t="s">
        <v>89</v>
      </c>
      <c r="G25" s="21" t="s">
        <v>17</v>
      </c>
      <c r="H25" s="27"/>
      <c r="I25" s="21" t="s">
        <v>20</v>
      </c>
      <c r="J25" s="21">
        <v>0</v>
      </c>
      <c r="K25" s="21">
        <v>0</v>
      </c>
      <c r="L25" s="24">
        <f>VLOOKUP($V25,Бодови!$A$2:$P$37,14,FALSE)</f>
        <v>40</v>
      </c>
      <c r="M25" s="24">
        <f>VLOOKUP($V25,Бодови!$A$2:$P$37,15,FALSE)</f>
        <v>0</v>
      </c>
      <c r="N25" s="24">
        <f t="shared" si="7"/>
        <v>0</v>
      </c>
      <c r="O25" s="24">
        <f>IF(J25=3,VLOOKUP($V25,Бодови!$A$2:$P$37,16,FALSE),0)</f>
        <v>0</v>
      </c>
      <c r="P25" s="24">
        <f t="shared" si="8"/>
        <v>0</v>
      </c>
      <c r="Q25" s="79">
        <f t="shared" si="5"/>
        <v>40</v>
      </c>
      <c r="R25" s="24">
        <f>VLOOKUP(D25,Параметри!$B$2:$C$12,2,FALSE)</f>
        <v>10</v>
      </c>
      <c r="S25" s="24">
        <f>VLOOKUP(E25,Параметри!$F$2:$G$6,2,FALSE)</f>
        <v>2</v>
      </c>
      <c r="T25" s="24">
        <f>VLOOKUP(G25,Параметри!$J$2:$K$6,2,FALSE)</f>
        <v>1</v>
      </c>
      <c r="U25" s="24">
        <f>VLOOKUP(I25,Параметри!$N$2:$O$7,2,FALSE)</f>
        <v>3</v>
      </c>
      <c r="V25" s="24" t="str">
        <f t="shared" si="9"/>
        <v>10213</v>
      </c>
    </row>
    <row r="26" spans="1:22" hidden="1" x14ac:dyDescent="0.55000000000000004">
      <c r="A26" s="24" t="s">
        <v>116</v>
      </c>
      <c r="B26" s="24" t="s">
        <v>117</v>
      </c>
      <c r="C26" s="25" t="s">
        <v>195</v>
      </c>
      <c r="D26" s="21" t="s">
        <v>15</v>
      </c>
      <c r="E26" s="21" t="s">
        <v>27</v>
      </c>
      <c r="F26" s="21" t="s">
        <v>88</v>
      </c>
      <c r="G26" s="21" t="s">
        <v>21</v>
      </c>
      <c r="H26" s="27" t="s">
        <v>118</v>
      </c>
      <c r="I26" s="21" t="s">
        <v>18</v>
      </c>
      <c r="J26" s="21">
        <v>0</v>
      </c>
      <c r="K26" s="21">
        <v>0</v>
      </c>
      <c r="L26" s="24">
        <f>VLOOKUP($V26,Бодови!$A$2:$P$37,14,FALSE)</f>
        <v>100</v>
      </c>
      <c r="M26" s="24">
        <f>VLOOKUP($V26,Бодови!$A$2:$P$37,15,FALSE)</f>
        <v>0</v>
      </c>
      <c r="N26" s="24">
        <f t="shared" si="7"/>
        <v>0</v>
      </c>
      <c r="O26" s="24">
        <f>IF(J26=3,VLOOKUP($V26,Бодови!$A$2:$P$37,16,FALSE),0)</f>
        <v>0</v>
      </c>
      <c r="P26" s="24">
        <f t="shared" si="8"/>
        <v>0</v>
      </c>
      <c r="Q26" s="79">
        <f t="shared" si="5"/>
        <v>100</v>
      </c>
      <c r="R26" s="24">
        <f>VLOOKUP(D26,Параметри!$B$2:$C$12,2,FALSE)</f>
        <v>10</v>
      </c>
      <c r="S26" s="24">
        <f>VLOOKUP(E26,Параметри!$F$2:$G$6,2,FALSE)</f>
        <v>4</v>
      </c>
      <c r="T26" s="24">
        <f>VLOOKUP(G26,Параметри!$J$2:$K$6,2,FALSE)</f>
        <v>3</v>
      </c>
      <c r="U26" s="24">
        <f>VLOOKUP(I26,Параметри!$N$2:$O$7,2,FALSE)</f>
        <v>1</v>
      </c>
      <c r="V26" s="24" t="str">
        <f t="shared" si="9"/>
        <v>10431</v>
      </c>
    </row>
    <row r="27" spans="1:22" hidden="1" x14ac:dyDescent="0.55000000000000004">
      <c r="A27" s="24" t="s">
        <v>206</v>
      </c>
      <c r="B27" s="24" t="s">
        <v>200</v>
      </c>
      <c r="C27" s="25" t="s">
        <v>195</v>
      </c>
      <c r="D27" s="21" t="s">
        <v>15</v>
      </c>
      <c r="E27" s="21" t="s">
        <v>27</v>
      </c>
      <c r="F27" s="21" t="s">
        <v>88</v>
      </c>
      <c r="G27" s="21" t="s">
        <v>21</v>
      </c>
      <c r="H27" s="27" t="s">
        <v>118</v>
      </c>
      <c r="I27" s="21" t="s">
        <v>19</v>
      </c>
      <c r="J27" s="21">
        <v>0</v>
      </c>
      <c r="K27" s="21">
        <v>0</v>
      </c>
      <c r="L27" s="24">
        <f>VLOOKUP($V27,Бодови!$A$2:$P$37,14,FALSE)</f>
        <v>70</v>
      </c>
      <c r="M27" s="24">
        <f>VLOOKUP($V27,Бодови!$A$2:$P$37,15,FALSE)</f>
        <v>0</v>
      </c>
      <c r="N27" s="24">
        <f t="shared" si="7"/>
        <v>0</v>
      </c>
      <c r="O27" s="24">
        <f>IF(J27=3,VLOOKUP($V27,Бодови!$A$2:$P$37,16,FALSE),0)</f>
        <v>0</v>
      </c>
      <c r="P27" s="24">
        <f t="shared" si="8"/>
        <v>0</v>
      </c>
      <c r="Q27" s="79">
        <f t="shared" si="5"/>
        <v>70</v>
      </c>
      <c r="R27" s="24">
        <f>VLOOKUP(D27,Параметри!$B$2:$C$12,2,FALSE)</f>
        <v>10</v>
      </c>
      <c r="S27" s="24">
        <f>VLOOKUP(E27,Параметри!$F$2:$G$6,2,FALSE)</f>
        <v>4</v>
      </c>
      <c r="T27" s="24">
        <f>VLOOKUP(G27,Параметри!$J$2:$K$6,2,FALSE)</f>
        <v>3</v>
      </c>
      <c r="U27" s="24">
        <f>VLOOKUP(I27,Параметри!$N$2:$O$7,2,FALSE)</f>
        <v>2</v>
      </c>
      <c r="V27" s="24" t="str">
        <f t="shared" si="9"/>
        <v>10432</v>
      </c>
    </row>
    <row r="28" spans="1:22" hidden="1" x14ac:dyDescent="0.55000000000000004">
      <c r="A28" s="24" t="s">
        <v>101</v>
      </c>
      <c r="B28" s="24" t="s">
        <v>66</v>
      </c>
      <c r="C28" s="25" t="s">
        <v>195</v>
      </c>
      <c r="D28" s="21" t="s">
        <v>15</v>
      </c>
      <c r="E28" s="21" t="s">
        <v>27</v>
      </c>
      <c r="F28" s="21" t="s">
        <v>88</v>
      </c>
      <c r="G28" s="21" t="s">
        <v>21</v>
      </c>
      <c r="H28" s="27" t="s">
        <v>118</v>
      </c>
      <c r="I28" s="21" t="s">
        <v>20</v>
      </c>
      <c r="J28" s="21">
        <v>0</v>
      </c>
      <c r="K28" s="21">
        <v>0</v>
      </c>
      <c r="L28" s="24">
        <f>VLOOKUP($V28,Бодови!$A$2:$P$37,14,FALSE)</f>
        <v>40</v>
      </c>
      <c r="M28" s="24">
        <f>VLOOKUP($V28,Бодови!$A$2:$P$37,15,FALSE)</f>
        <v>0</v>
      </c>
      <c r="N28" s="24">
        <f t="shared" si="7"/>
        <v>0</v>
      </c>
      <c r="O28" s="24">
        <f>IF(J28=3,VLOOKUP($V28,Бодови!$A$2:$P$37,16,FALSE),0)</f>
        <v>0</v>
      </c>
      <c r="P28" s="24">
        <f t="shared" si="8"/>
        <v>0</v>
      </c>
      <c r="Q28" s="79">
        <f t="shared" si="5"/>
        <v>40</v>
      </c>
      <c r="R28" s="24">
        <f>VLOOKUP(D28,Параметри!$B$2:$C$12,2,FALSE)</f>
        <v>10</v>
      </c>
      <c r="S28" s="24">
        <f>VLOOKUP(E28,Параметри!$F$2:$G$6,2,FALSE)</f>
        <v>4</v>
      </c>
      <c r="T28" s="24">
        <f>VLOOKUP(G28,Параметри!$J$2:$K$6,2,FALSE)</f>
        <v>3</v>
      </c>
      <c r="U28" s="24">
        <f>VLOOKUP(I28,Параметри!$N$2:$O$7,2,FALSE)</f>
        <v>3</v>
      </c>
      <c r="V28" s="24" t="str">
        <f t="shared" si="9"/>
        <v>10433</v>
      </c>
    </row>
    <row r="29" spans="1:22" hidden="1" x14ac:dyDescent="0.55000000000000004">
      <c r="A29" s="24" t="s">
        <v>214</v>
      </c>
      <c r="B29" s="24" t="s">
        <v>215</v>
      </c>
      <c r="C29" s="25" t="s">
        <v>195</v>
      </c>
      <c r="D29" s="21" t="s">
        <v>15</v>
      </c>
      <c r="E29" s="21" t="s">
        <v>27</v>
      </c>
      <c r="F29" s="21" t="s">
        <v>88</v>
      </c>
      <c r="G29" s="21" t="s">
        <v>21</v>
      </c>
      <c r="H29" s="27" t="s">
        <v>118</v>
      </c>
      <c r="I29" s="21" t="s">
        <v>20</v>
      </c>
      <c r="J29" s="21">
        <v>0</v>
      </c>
      <c r="K29" s="21">
        <v>0</v>
      </c>
      <c r="L29" s="24">
        <f>VLOOKUP($V29,Бодови!$A$2:$P$37,14,FALSE)</f>
        <v>40</v>
      </c>
      <c r="M29" s="24">
        <f>VLOOKUP($V29,Бодови!$A$2:$P$37,15,FALSE)</f>
        <v>0</v>
      </c>
      <c r="N29" s="24">
        <f t="shared" si="7"/>
        <v>0</v>
      </c>
      <c r="O29" s="24">
        <f>IF(J29=3,VLOOKUP($V29,Бодови!$A$2:$P$37,16,FALSE),0)</f>
        <v>0</v>
      </c>
      <c r="P29" s="24">
        <f t="shared" si="8"/>
        <v>0</v>
      </c>
      <c r="Q29" s="79">
        <f t="shared" si="5"/>
        <v>40</v>
      </c>
      <c r="R29" s="24">
        <f>VLOOKUP(D29,Параметри!$B$2:$C$12,2,FALSE)</f>
        <v>10</v>
      </c>
      <c r="S29" s="24">
        <f>VLOOKUP(E29,Параметри!$F$2:$G$6,2,FALSE)</f>
        <v>4</v>
      </c>
      <c r="T29" s="24">
        <f>VLOOKUP(G29,Параметри!$J$2:$K$6,2,FALSE)</f>
        <v>3</v>
      </c>
      <c r="U29" s="24">
        <f>VLOOKUP(I29,Параметри!$N$2:$O$7,2,FALSE)</f>
        <v>3</v>
      </c>
      <c r="V29" s="24" t="str">
        <f t="shared" si="9"/>
        <v>10433</v>
      </c>
    </row>
    <row r="30" spans="1:22" hidden="1" x14ac:dyDescent="0.55000000000000004">
      <c r="A30" s="24" t="s">
        <v>216</v>
      </c>
      <c r="B30" s="24" t="s">
        <v>67</v>
      </c>
      <c r="C30" s="25" t="s">
        <v>195</v>
      </c>
      <c r="D30" s="21" t="s">
        <v>15</v>
      </c>
      <c r="E30" s="21" t="s">
        <v>27</v>
      </c>
      <c r="F30" s="21" t="s">
        <v>88</v>
      </c>
      <c r="G30" s="21" t="s">
        <v>21</v>
      </c>
      <c r="H30" s="27" t="s">
        <v>121</v>
      </c>
      <c r="I30" s="21" t="s">
        <v>18</v>
      </c>
      <c r="J30" s="21">
        <v>0</v>
      </c>
      <c r="K30" s="21">
        <v>0</v>
      </c>
      <c r="L30" s="24">
        <f>VLOOKUP($V30,Бодови!$A$2:$P$37,14,FALSE)</f>
        <v>100</v>
      </c>
      <c r="M30" s="24">
        <f>VLOOKUP($V30,Бодови!$A$2:$P$37,15,FALSE)</f>
        <v>0</v>
      </c>
      <c r="N30" s="24">
        <f t="shared" si="7"/>
        <v>0</v>
      </c>
      <c r="O30" s="24">
        <f>IF(J30=3,VLOOKUP($V30,Бодови!$A$2:$P$37,16,FALSE),0)</f>
        <v>0</v>
      </c>
      <c r="P30" s="24">
        <f t="shared" si="8"/>
        <v>0</v>
      </c>
      <c r="Q30" s="79">
        <f t="shared" si="5"/>
        <v>100</v>
      </c>
      <c r="R30" s="24">
        <f>VLOOKUP(D30,Параметри!$B$2:$C$12,2,FALSE)</f>
        <v>10</v>
      </c>
      <c r="S30" s="24">
        <f>VLOOKUP(E30,Параметри!$F$2:$G$6,2,FALSE)</f>
        <v>4</v>
      </c>
      <c r="T30" s="24">
        <f>VLOOKUP(G30,Параметри!$J$2:$K$6,2,FALSE)</f>
        <v>3</v>
      </c>
      <c r="U30" s="24">
        <f>VLOOKUP(I30,Параметри!$N$2:$O$7,2,FALSE)</f>
        <v>1</v>
      </c>
      <c r="V30" s="24" t="str">
        <f t="shared" si="9"/>
        <v>10431</v>
      </c>
    </row>
    <row r="31" spans="1:22" hidden="1" x14ac:dyDescent="0.55000000000000004">
      <c r="A31" s="24" t="s">
        <v>100</v>
      </c>
      <c r="B31" s="24" t="s">
        <v>66</v>
      </c>
      <c r="C31" s="25" t="s">
        <v>195</v>
      </c>
      <c r="D31" s="21" t="s">
        <v>15</v>
      </c>
      <c r="E31" s="21" t="s">
        <v>27</v>
      </c>
      <c r="F31" s="21" t="s">
        <v>88</v>
      </c>
      <c r="G31" s="21" t="s">
        <v>21</v>
      </c>
      <c r="H31" s="27" t="s">
        <v>121</v>
      </c>
      <c r="I31" s="21" t="s">
        <v>19</v>
      </c>
      <c r="J31" s="21">
        <v>0</v>
      </c>
      <c r="K31" s="21">
        <v>0</v>
      </c>
      <c r="L31" s="24">
        <f>VLOOKUP($V31,Бодови!$A$2:$P$37,14,FALSE)</f>
        <v>70</v>
      </c>
      <c r="M31" s="24">
        <f>VLOOKUP($V31,Бодови!$A$2:$P$37,15,FALSE)</f>
        <v>0</v>
      </c>
      <c r="N31" s="24">
        <f t="shared" si="7"/>
        <v>0</v>
      </c>
      <c r="O31" s="24">
        <f>IF(J31=3,VLOOKUP($V31,Бодови!$A$2:$P$37,16,FALSE),0)</f>
        <v>0</v>
      </c>
      <c r="P31" s="24">
        <f t="shared" si="8"/>
        <v>0</v>
      </c>
      <c r="Q31" s="79">
        <f t="shared" si="5"/>
        <v>70</v>
      </c>
      <c r="R31" s="24">
        <f>VLOOKUP(D31,Параметри!$B$2:$C$12,2,FALSE)</f>
        <v>10</v>
      </c>
      <c r="S31" s="24">
        <f>VLOOKUP(E31,Параметри!$F$2:$G$6,2,FALSE)</f>
        <v>4</v>
      </c>
      <c r="T31" s="24">
        <f>VLOOKUP(G31,Параметри!$J$2:$K$6,2,FALSE)</f>
        <v>3</v>
      </c>
      <c r="U31" s="24">
        <f>VLOOKUP(I31,Параметри!$N$2:$O$7,2,FALSE)</f>
        <v>2</v>
      </c>
      <c r="V31" s="24" t="str">
        <f t="shared" si="9"/>
        <v>10432</v>
      </c>
    </row>
    <row r="32" spans="1:22" hidden="1" x14ac:dyDescent="0.55000000000000004">
      <c r="A32" s="24" t="s">
        <v>217</v>
      </c>
      <c r="B32" s="24" t="s">
        <v>67</v>
      </c>
      <c r="C32" s="25" t="s">
        <v>195</v>
      </c>
      <c r="D32" s="21" t="s">
        <v>15</v>
      </c>
      <c r="E32" s="21" t="s">
        <v>27</v>
      </c>
      <c r="F32" s="21" t="s">
        <v>88</v>
      </c>
      <c r="G32" s="21" t="s">
        <v>21</v>
      </c>
      <c r="H32" s="27" t="s">
        <v>121</v>
      </c>
      <c r="I32" s="21" t="s">
        <v>20</v>
      </c>
      <c r="J32" s="21">
        <v>0</v>
      </c>
      <c r="K32" s="21">
        <v>0</v>
      </c>
      <c r="L32" s="24">
        <f>VLOOKUP($V32,Бодови!$A$2:$P$37,14,FALSE)</f>
        <v>40</v>
      </c>
      <c r="M32" s="24">
        <f>VLOOKUP($V32,Бодови!$A$2:$P$37,15,FALSE)</f>
        <v>0</v>
      </c>
      <c r="N32" s="24">
        <f t="shared" si="7"/>
        <v>0</v>
      </c>
      <c r="O32" s="24">
        <f>IF(J32=3,VLOOKUP($V32,Бодови!$A$2:$P$37,16,FALSE),0)</f>
        <v>0</v>
      </c>
      <c r="P32" s="24">
        <f t="shared" si="8"/>
        <v>0</v>
      </c>
      <c r="Q32" s="79">
        <f t="shared" si="5"/>
        <v>40</v>
      </c>
      <c r="R32" s="24">
        <f>VLOOKUP(D32,Параметри!$B$2:$C$12,2,FALSE)</f>
        <v>10</v>
      </c>
      <c r="S32" s="24">
        <f>VLOOKUP(E32,Параметри!$F$2:$G$6,2,FALSE)</f>
        <v>4</v>
      </c>
      <c r="T32" s="24">
        <f>VLOOKUP(G32,Параметри!$J$2:$K$6,2,FALSE)</f>
        <v>3</v>
      </c>
      <c r="U32" s="24">
        <f>VLOOKUP(I32,Параметри!$N$2:$O$7,2,FALSE)</f>
        <v>3</v>
      </c>
      <c r="V32" s="24" t="str">
        <f t="shared" si="9"/>
        <v>10433</v>
      </c>
    </row>
    <row r="33" spans="1:22" hidden="1" x14ac:dyDescent="0.55000000000000004">
      <c r="A33" s="24" t="s">
        <v>218</v>
      </c>
      <c r="B33" s="24" t="s">
        <v>219</v>
      </c>
      <c r="C33" s="25" t="s">
        <v>195</v>
      </c>
      <c r="D33" s="21" t="s">
        <v>15</v>
      </c>
      <c r="E33" s="21" t="s">
        <v>27</v>
      </c>
      <c r="F33" s="21" t="s">
        <v>88</v>
      </c>
      <c r="G33" s="21" t="s">
        <v>21</v>
      </c>
      <c r="H33" s="27" t="s">
        <v>121</v>
      </c>
      <c r="I33" s="21" t="s">
        <v>20</v>
      </c>
      <c r="J33" s="21">
        <v>0</v>
      </c>
      <c r="K33" s="21">
        <v>0</v>
      </c>
      <c r="L33" s="24">
        <f>VLOOKUP($V33,Бодови!$A$2:$P$37,14,FALSE)</f>
        <v>40</v>
      </c>
      <c r="M33" s="24">
        <f>VLOOKUP($V33,Бодови!$A$2:$P$37,15,FALSE)</f>
        <v>0</v>
      </c>
      <c r="N33" s="24">
        <f t="shared" si="7"/>
        <v>0</v>
      </c>
      <c r="O33" s="24">
        <f>IF(J33=3,VLOOKUP($V33,Бодови!$A$2:$P$37,16,FALSE),0)</f>
        <v>0</v>
      </c>
      <c r="P33" s="24">
        <f t="shared" si="8"/>
        <v>0</v>
      </c>
      <c r="Q33" s="79">
        <f t="shared" si="5"/>
        <v>40</v>
      </c>
      <c r="R33" s="24">
        <f>VLOOKUP(D33,Параметри!$B$2:$C$12,2,FALSE)</f>
        <v>10</v>
      </c>
      <c r="S33" s="24">
        <f>VLOOKUP(E33,Параметри!$F$2:$G$6,2,FALSE)</f>
        <v>4</v>
      </c>
      <c r="T33" s="24">
        <f>VLOOKUP(G33,Параметри!$J$2:$K$6,2,FALSE)</f>
        <v>3</v>
      </c>
      <c r="U33" s="24">
        <f>VLOOKUP(I33,Параметри!$N$2:$O$7,2,FALSE)</f>
        <v>3</v>
      </c>
      <c r="V33" s="24" t="str">
        <f t="shared" si="9"/>
        <v>10433</v>
      </c>
    </row>
    <row r="34" spans="1:22" hidden="1" x14ac:dyDescent="0.55000000000000004">
      <c r="A34" s="24" t="s">
        <v>119</v>
      </c>
      <c r="B34" s="24" t="s">
        <v>67</v>
      </c>
      <c r="C34" s="25" t="s">
        <v>195</v>
      </c>
      <c r="D34" s="21" t="s">
        <v>15</v>
      </c>
      <c r="E34" s="21" t="s">
        <v>27</v>
      </c>
      <c r="F34" s="21" t="s">
        <v>88</v>
      </c>
      <c r="G34" s="21" t="s">
        <v>21</v>
      </c>
      <c r="H34" s="27" t="s">
        <v>79</v>
      </c>
      <c r="I34" s="21" t="s">
        <v>18</v>
      </c>
      <c r="J34" s="21">
        <v>0</v>
      </c>
      <c r="K34" s="21">
        <v>0</v>
      </c>
      <c r="L34" s="24">
        <f>VLOOKUP($V34,Бодови!$A$2:$P$37,14,FALSE)</f>
        <v>100</v>
      </c>
      <c r="M34" s="24">
        <f>VLOOKUP($V34,Бодови!$A$2:$P$37,15,FALSE)</f>
        <v>0</v>
      </c>
      <c r="N34" s="24">
        <f t="shared" si="7"/>
        <v>0</v>
      </c>
      <c r="O34" s="24">
        <f>IF(J34=3,VLOOKUP($V34,Бодови!$A$2:$P$37,16,FALSE),0)</f>
        <v>0</v>
      </c>
      <c r="P34" s="24">
        <f t="shared" si="8"/>
        <v>0</v>
      </c>
      <c r="Q34" s="79">
        <f t="shared" si="5"/>
        <v>100</v>
      </c>
      <c r="R34" s="24">
        <f>VLOOKUP(D34,Параметри!$B$2:$C$12,2,FALSE)</f>
        <v>10</v>
      </c>
      <c r="S34" s="24">
        <f>VLOOKUP(E34,Параметри!$F$2:$G$6,2,FALSE)</f>
        <v>4</v>
      </c>
      <c r="T34" s="24">
        <f>VLOOKUP(G34,Параметри!$J$2:$K$6,2,FALSE)</f>
        <v>3</v>
      </c>
      <c r="U34" s="24">
        <f>VLOOKUP(I34,Параметри!$N$2:$O$7,2,FALSE)</f>
        <v>1</v>
      </c>
      <c r="V34" s="24" t="str">
        <f t="shared" si="9"/>
        <v>10431</v>
      </c>
    </row>
    <row r="35" spans="1:22" hidden="1" x14ac:dyDescent="0.55000000000000004">
      <c r="A35" s="24" t="s">
        <v>120</v>
      </c>
      <c r="B35" s="24" t="s">
        <v>220</v>
      </c>
      <c r="C35" s="25" t="s">
        <v>195</v>
      </c>
      <c r="D35" s="21" t="s">
        <v>15</v>
      </c>
      <c r="E35" s="21" t="s">
        <v>27</v>
      </c>
      <c r="F35" s="21" t="s">
        <v>88</v>
      </c>
      <c r="G35" s="21" t="s">
        <v>21</v>
      </c>
      <c r="H35" s="27" t="s">
        <v>79</v>
      </c>
      <c r="I35" s="21" t="s">
        <v>19</v>
      </c>
      <c r="J35" s="21">
        <v>0</v>
      </c>
      <c r="K35" s="21">
        <v>0</v>
      </c>
      <c r="L35" s="24">
        <f>VLOOKUP($V35,Бодови!$A$2:$P$37,14,FALSE)</f>
        <v>70</v>
      </c>
      <c r="M35" s="24">
        <f>VLOOKUP($V35,Бодови!$A$2:$P$37,15,FALSE)</f>
        <v>0</v>
      </c>
      <c r="N35" s="24">
        <f t="shared" si="7"/>
        <v>0</v>
      </c>
      <c r="O35" s="24">
        <f>IF(J35=3,VLOOKUP($V35,Бодови!$A$2:$P$37,16,FALSE),0)</f>
        <v>0</v>
      </c>
      <c r="P35" s="24">
        <f t="shared" si="8"/>
        <v>0</v>
      </c>
      <c r="Q35" s="79">
        <f t="shared" si="5"/>
        <v>70</v>
      </c>
      <c r="R35" s="24">
        <f>VLOOKUP(D35,Параметри!$B$2:$C$12,2,FALSE)</f>
        <v>10</v>
      </c>
      <c r="S35" s="24">
        <f>VLOOKUP(E35,Параметри!$F$2:$G$6,2,FALSE)</f>
        <v>4</v>
      </c>
      <c r="T35" s="24">
        <f>VLOOKUP(G35,Параметри!$J$2:$K$6,2,FALSE)</f>
        <v>3</v>
      </c>
      <c r="U35" s="24">
        <f>VLOOKUP(I35,Параметри!$N$2:$O$7,2,FALSE)</f>
        <v>2</v>
      </c>
      <c r="V35" s="24" t="str">
        <f t="shared" si="9"/>
        <v>10432</v>
      </c>
    </row>
    <row r="36" spans="1:22" hidden="1" x14ac:dyDescent="0.55000000000000004">
      <c r="A36" s="24" t="s">
        <v>221</v>
      </c>
      <c r="B36" s="24" t="s">
        <v>67</v>
      </c>
      <c r="C36" s="25" t="s">
        <v>195</v>
      </c>
      <c r="D36" s="21" t="s">
        <v>15</v>
      </c>
      <c r="E36" s="21" t="s">
        <v>27</v>
      </c>
      <c r="F36" s="21" t="s">
        <v>88</v>
      </c>
      <c r="G36" s="21" t="s">
        <v>21</v>
      </c>
      <c r="H36" s="27" t="s">
        <v>79</v>
      </c>
      <c r="I36" s="21" t="s">
        <v>20</v>
      </c>
      <c r="J36" s="21">
        <v>0</v>
      </c>
      <c r="K36" s="21">
        <v>0</v>
      </c>
      <c r="L36" s="24">
        <f>VLOOKUP($V36,Бодови!$A$2:$P$37,14,FALSE)</f>
        <v>40</v>
      </c>
      <c r="M36" s="24">
        <f>VLOOKUP($V36,Бодови!$A$2:$P$37,15,FALSE)</f>
        <v>0</v>
      </c>
      <c r="N36" s="24">
        <f t="shared" si="7"/>
        <v>0</v>
      </c>
      <c r="O36" s="24">
        <f>IF(J36=3,VLOOKUP($V36,Бодови!$A$2:$P$37,16,FALSE),0)</f>
        <v>0</v>
      </c>
      <c r="P36" s="24">
        <f t="shared" si="8"/>
        <v>0</v>
      </c>
      <c r="Q36" s="79">
        <f t="shared" si="5"/>
        <v>40</v>
      </c>
      <c r="R36" s="24">
        <f>VLOOKUP(D36,Параметри!$B$2:$C$12,2,FALSE)</f>
        <v>10</v>
      </c>
      <c r="S36" s="24">
        <f>VLOOKUP(E36,Параметри!$F$2:$G$6,2,FALSE)</f>
        <v>4</v>
      </c>
      <c r="T36" s="24">
        <f>VLOOKUP(G36,Параметри!$J$2:$K$6,2,FALSE)</f>
        <v>3</v>
      </c>
      <c r="U36" s="24">
        <f>VLOOKUP(I36,Параметри!$N$2:$O$7,2,FALSE)</f>
        <v>3</v>
      </c>
      <c r="V36" s="24" t="str">
        <f t="shared" si="9"/>
        <v>10433</v>
      </c>
    </row>
    <row r="37" spans="1:22" hidden="1" x14ac:dyDescent="0.55000000000000004">
      <c r="A37" s="24" t="s">
        <v>222</v>
      </c>
      <c r="B37" s="24" t="s">
        <v>223</v>
      </c>
      <c r="C37" s="25" t="s">
        <v>195</v>
      </c>
      <c r="D37" s="21" t="s">
        <v>15</v>
      </c>
      <c r="E37" s="21" t="s">
        <v>27</v>
      </c>
      <c r="F37" s="21" t="s">
        <v>88</v>
      </c>
      <c r="G37" s="21" t="s">
        <v>21</v>
      </c>
      <c r="H37" s="27" t="s">
        <v>79</v>
      </c>
      <c r="I37" s="21" t="s">
        <v>20</v>
      </c>
      <c r="J37" s="21">
        <v>0</v>
      </c>
      <c r="K37" s="21">
        <v>0</v>
      </c>
      <c r="L37" s="24">
        <f>VLOOKUP($V37,Бодови!$A$2:$P$37,14,FALSE)</f>
        <v>40</v>
      </c>
      <c r="M37" s="24">
        <f>VLOOKUP($V37,Бодови!$A$2:$P$37,15,FALSE)</f>
        <v>0</v>
      </c>
      <c r="N37" s="24">
        <f t="shared" si="7"/>
        <v>0</v>
      </c>
      <c r="O37" s="24">
        <f>IF(J37=3,VLOOKUP($V37,Бодови!$A$2:$P$37,16,FALSE),0)</f>
        <v>0</v>
      </c>
      <c r="P37" s="24">
        <f t="shared" si="8"/>
        <v>0</v>
      </c>
      <c r="Q37" s="79">
        <f t="shared" si="5"/>
        <v>40</v>
      </c>
      <c r="R37" s="24">
        <f>VLOOKUP(D37,Параметри!$B$2:$C$12,2,FALSE)</f>
        <v>10</v>
      </c>
      <c r="S37" s="24">
        <f>VLOOKUP(E37,Параметри!$F$2:$G$6,2,FALSE)</f>
        <v>4</v>
      </c>
      <c r="T37" s="24">
        <f>VLOOKUP(G37,Параметри!$J$2:$K$6,2,FALSE)</f>
        <v>3</v>
      </c>
      <c r="U37" s="24">
        <f>VLOOKUP(I37,Параметри!$N$2:$O$7,2,FALSE)</f>
        <v>3</v>
      </c>
      <c r="V37" s="24" t="str">
        <f t="shared" si="9"/>
        <v>10433</v>
      </c>
    </row>
    <row r="38" spans="1:22" hidden="1" x14ac:dyDescent="0.55000000000000004">
      <c r="A38" s="24" t="s">
        <v>224</v>
      </c>
      <c r="B38" s="24" t="s">
        <v>117</v>
      </c>
      <c r="C38" s="25" t="s">
        <v>195</v>
      </c>
      <c r="D38" s="21" t="s">
        <v>15</v>
      </c>
      <c r="E38" s="21" t="s">
        <v>27</v>
      </c>
      <c r="F38" s="21" t="s">
        <v>88</v>
      </c>
      <c r="G38" s="21" t="s">
        <v>21</v>
      </c>
      <c r="H38" s="27" t="s">
        <v>127</v>
      </c>
      <c r="I38" s="21" t="s">
        <v>18</v>
      </c>
      <c r="J38" s="21">
        <v>0</v>
      </c>
      <c r="K38" s="21">
        <v>0</v>
      </c>
      <c r="L38" s="24">
        <f>VLOOKUP($V38,Бодови!$A$2:$P$37,14,FALSE)</f>
        <v>100</v>
      </c>
      <c r="M38" s="24">
        <f>VLOOKUP($V38,Бодови!$A$2:$P$37,15,FALSE)</f>
        <v>0</v>
      </c>
      <c r="N38" s="24">
        <f t="shared" si="7"/>
        <v>0</v>
      </c>
      <c r="O38" s="24">
        <f>IF(J38=3,VLOOKUP($V38,Бодови!$A$2:$P$37,16,FALSE),0)</f>
        <v>0</v>
      </c>
      <c r="P38" s="24">
        <f t="shared" si="8"/>
        <v>0</v>
      </c>
      <c r="Q38" s="79">
        <f t="shared" si="5"/>
        <v>100</v>
      </c>
      <c r="R38" s="24">
        <f>VLOOKUP(D38,Параметри!$B$2:$C$12,2,FALSE)</f>
        <v>10</v>
      </c>
      <c r="S38" s="24">
        <f>VLOOKUP(E38,Параметри!$F$2:$G$6,2,FALSE)</f>
        <v>4</v>
      </c>
      <c r="T38" s="24">
        <f>VLOOKUP(G38,Параметри!$J$2:$K$6,2,FALSE)</f>
        <v>3</v>
      </c>
      <c r="U38" s="24">
        <f>VLOOKUP(I38,Параметри!$N$2:$O$7,2,FALSE)</f>
        <v>1</v>
      </c>
      <c r="V38" s="24" t="str">
        <f t="shared" si="9"/>
        <v>10431</v>
      </c>
    </row>
    <row r="39" spans="1:22" hidden="1" x14ac:dyDescent="0.55000000000000004">
      <c r="A39" s="24" t="s">
        <v>125</v>
      </c>
      <c r="B39" s="24" t="s">
        <v>225</v>
      </c>
      <c r="C39" s="25" t="s">
        <v>195</v>
      </c>
      <c r="D39" s="21" t="s">
        <v>15</v>
      </c>
      <c r="E39" s="21" t="s">
        <v>27</v>
      </c>
      <c r="F39" s="21" t="s">
        <v>88</v>
      </c>
      <c r="G39" s="21" t="s">
        <v>21</v>
      </c>
      <c r="H39" s="27" t="s">
        <v>127</v>
      </c>
      <c r="I39" s="21" t="s">
        <v>19</v>
      </c>
      <c r="J39" s="21">
        <v>0</v>
      </c>
      <c r="K39" s="21">
        <v>0</v>
      </c>
      <c r="L39" s="24">
        <f>VLOOKUP($V39,Бодови!$A$2:$P$37,14,FALSE)</f>
        <v>70</v>
      </c>
      <c r="M39" s="24">
        <f>VLOOKUP($V39,Бодови!$A$2:$P$37,15,FALSE)</f>
        <v>0</v>
      </c>
      <c r="N39" s="24">
        <f t="shared" si="7"/>
        <v>0</v>
      </c>
      <c r="O39" s="24">
        <f>IF(J39=3,VLOOKUP($V39,Бодови!$A$2:$P$37,16,FALSE),0)</f>
        <v>0</v>
      </c>
      <c r="P39" s="24">
        <f t="shared" si="8"/>
        <v>0</v>
      </c>
      <c r="Q39" s="79">
        <f t="shared" si="5"/>
        <v>70</v>
      </c>
      <c r="R39" s="24">
        <f>VLOOKUP(D39,Параметри!$B$2:$C$12,2,FALSE)</f>
        <v>10</v>
      </c>
      <c r="S39" s="24">
        <f>VLOOKUP(E39,Параметри!$F$2:$G$6,2,FALSE)</f>
        <v>4</v>
      </c>
      <c r="T39" s="24">
        <f>VLOOKUP(G39,Параметри!$J$2:$K$6,2,FALSE)</f>
        <v>3</v>
      </c>
      <c r="U39" s="24">
        <f>VLOOKUP(I39,Параметри!$N$2:$O$7,2,FALSE)</f>
        <v>2</v>
      </c>
      <c r="V39" s="24" t="str">
        <f t="shared" si="9"/>
        <v>10432</v>
      </c>
    </row>
    <row r="40" spans="1:22" hidden="1" x14ac:dyDescent="0.55000000000000004">
      <c r="A40" s="24" t="s">
        <v>226</v>
      </c>
      <c r="B40" s="24" t="s">
        <v>227</v>
      </c>
      <c r="C40" s="25" t="s">
        <v>195</v>
      </c>
      <c r="D40" s="21" t="s">
        <v>15</v>
      </c>
      <c r="E40" s="21" t="s">
        <v>27</v>
      </c>
      <c r="F40" s="21" t="s">
        <v>88</v>
      </c>
      <c r="G40" s="21" t="s">
        <v>21</v>
      </c>
      <c r="H40" s="27" t="s">
        <v>127</v>
      </c>
      <c r="I40" s="21" t="s">
        <v>20</v>
      </c>
      <c r="J40" s="21">
        <v>0</v>
      </c>
      <c r="K40" s="21">
        <v>0</v>
      </c>
      <c r="L40" s="24">
        <f>VLOOKUP($V40,Бодови!$A$2:$P$37,14,FALSE)</f>
        <v>40</v>
      </c>
      <c r="M40" s="24">
        <f>VLOOKUP($V40,Бодови!$A$2:$P$37,15,FALSE)</f>
        <v>0</v>
      </c>
      <c r="N40" s="24">
        <f t="shared" si="7"/>
        <v>0</v>
      </c>
      <c r="O40" s="24">
        <f>IF(J40=3,VLOOKUP($V40,Бодови!$A$2:$P$37,16,FALSE),0)</f>
        <v>0</v>
      </c>
      <c r="P40" s="24">
        <f t="shared" si="8"/>
        <v>0</v>
      </c>
      <c r="Q40" s="79">
        <f t="shared" si="5"/>
        <v>40</v>
      </c>
      <c r="R40" s="24">
        <f>VLOOKUP(D40,Параметри!$B$2:$C$12,2,FALSE)</f>
        <v>10</v>
      </c>
      <c r="S40" s="24">
        <f>VLOOKUP(E40,Параметри!$F$2:$G$6,2,FALSE)</f>
        <v>4</v>
      </c>
      <c r="T40" s="24">
        <f>VLOOKUP(G40,Параметри!$J$2:$K$6,2,FALSE)</f>
        <v>3</v>
      </c>
      <c r="U40" s="24">
        <f>VLOOKUP(I40,Параметри!$N$2:$O$7,2,FALSE)</f>
        <v>3</v>
      </c>
      <c r="V40" s="24" t="str">
        <f t="shared" si="9"/>
        <v>10433</v>
      </c>
    </row>
    <row r="41" spans="1:22" hidden="1" x14ac:dyDescent="0.55000000000000004">
      <c r="A41" s="24" t="s">
        <v>228</v>
      </c>
      <c r="B41" s="24" t="s">
        <v>67</v>
      </c>
      <c r="C41" s="25" t="s">
        <v>195</v>
      </c>
      <c r="D41" s="21" t="s">
        <v>15</v>
      </c>
      <c r="E41" s="21" t="s">
        <v>27</v>
      </c>
      <c r="F41" s="21" t="s">
        <v>88</v>
      </c>
      <c r="G41" s="21" t="s">
        <v>21</v>
      </c>
      <c r="H41" s="27" t="s">
        <v>127</v>
      </c>
      <c r="I41" s="21" t="s">
        <v>20</v>
      </c>
      <c r="J41" s="21">
        <v>0</v>
      </c>
      <c r="K41" s="21">
        <v>0</v>
      </c>
      <c r="L41" s="24">
        <f>VLOOKUP($V41,Бодови!$A$2:$P$37,14,FALSE)</f>
        <v>40</v>
      </c>
      <c r="M41" s="24">
        <f>VLOOKUP($V41,Бодови!$A$2:$P$37,15,FALSE)</f>
        <v>0</v>
      </c>
      <c r="N41" s="24">
        <f t="shared" ref="N41" si="10">J41*M41</f>
        <v>0</v>
      </c>
      <c r="O41" s="24">
        <f>IF(J41=3,VLOOKUP($V41,Бодови!$A$2:$P$37,16,FALSE),0)</f>
        <v>0</v>
      </c>
      <c r="P41" s="24">
        <f t="shared" ref="P41" si="11">K41*O41</f>
        <v>0</v>
      </c>
      <c r="Q41" s="79">
        <f t="shared" ref="Q41" si="12">L41+N41+O41+P41</f>
        <v>40</v>
      </c>
      <c r="R41" s="24">
        <f>VLOOKUP(D41,Параметри!$B$2:$C$12,2,FALSE)</f>
        <v>10</v>
      </c>
      <c r="S41" s="24">
        <f>VLOOKUP(E41,Параметри!$F$2:$G$6,2,FALSE)</f>
        <v>4</v>
      </c>
      <c r="T41" s="24">
        <f>VLOOKUP(G41,Параметри!$J$2:$K$6,2,FALSE)</f>
        <v>3</v>
      </c>
      <c r="U41" s="24">
        <f>VLOOKUP(I41,Параметри!$N$2:$O$7,2,FALSE)</f>
        <v>3</v>
      </c>
      <c r="V41" s="24" t="str">
        <f t="shared" ref="V41" si="13">CONCATENATE(R41,S41,T41,U41)</f>
        <v>10433</v>
      </c>
    </row>
    <row r="42" spans="1:22" hidden="1" x14ac:dyDescent="0.55000000000000004">
      <c r="A42" s="24" t="s">
        <v>128</v>
      </c>
      <c r="B42" s="24" t="s">
        <v>219</v>
      </c>
      <c r="C42" s="25" t="s">
        <v>195</v>
      </c>
      <c r="D42" s="21" t="s">
        <v>15</v>
      </c>
      <c r="E42" s="21" t="s">
        <v>27</v>
      </c>
      <c r="F42" s="21" t="s">
        <v>89</v>
      </c>
      <c r="G42" s="21" t="s">
        <v>21</v>
      </c>
      <c r="H42" s="27" t="s">
        <v>141</v>
      </c>
      <c r="I42" s="21" t="s">
        <v>18</v>
      </c>
      <c r="J42" s="21">
        <v>0</v>
      </c>
      <c r="K42" s="21">
        <v>0</v>
      </c>
      <c r="L42" s="24">
        <f>VLOOKUP($V42,Бодови!$A$2:$P$37,14,FALSE)</f>
        <v>100</v>
      </c>
      <c r="M42" s="24">
        <f>VLOOKUP($V42,Бодови!$A$2:$P$37,15,FALSE)</f>
        <v>0</v>
      </c>
      <c r="N42" s="24">
        <f t="shared" si="7"/>
        <v>0</v>
      </c>
      <c r="O42" s="24">
        <f>IF(J42=3,VLOOKUP($V42,Бодови!$A$2:$P$37,16,FALSE),0)</f>
        <v>0</v>
      </c>
      <c r="P42" s="24">
        <f t="shared" si="8"/>
        <v>0</v>
      </c>
      <c r="Q42" s="79">
        <f t="shared" si="5"/>
        <v>100</v>
      </c>
      <c r="R42" s="24">
        <f>VLOOKUP(D42,Параметри!$B$2:$C$12,2,FALSE)</f>
        <v>10</v>
      </c>
      <c r="S42" s="24">
        <f>VLOOKUP(E42,Параметри!$F$2:$G$6,2,FALSE)</f>
        <v>4</v>
      </c>
      <c r="T42" s="24">
        <f>VLOOKUP(G42,Параметри!$J$2:$K$6,2,FALSE)</f>
        <v>3</v>
      </c>
      <c r="U42" s="24">
        <f>VLOOKUP(I42,Параметри!$N$2:$O$7,2,FALSE)</f>
        <v>1</v>
      </c>
      <c r="V42" s="24" t="str">
        <f t="shared" si="9"/>
        <v>10431</v>
      </c>
    </row>
    <row r="43" spans="1:22" hidden="1" x14ac:dyDescent="0.55000000000000004">
      <c r="A43" s="24" t="s">
        <v>133</v>
      </c>
      <c r="B43" s="24" t="s">
        <v>68</v>
      </c>
      <c r="C43" s="25" t="s">
        <v>195</v>
      </c>
      <c r="D43" s="21" t="s">
        <v>15</v>
      </c>
      <c r="E43" s="21" t="s">
        <v>27</v>
      </c>
      <c r="F43" s="21" t="s">
        <v>89</v>
      </c>
      <c r="G43" s="21" t="s">
        <v>21</v>
      </c>
      <c r="H43" s="27" t="s">
        <v>141</v>
      </c>
      <c r="I43" s="21" t="s">
        <v>19</v>
      </c>
      <c r="J43" s="21">
        <v>0</v>
      </c>
      <c r="K43" s="21">
        <v>0</v>
      </c>
      <c r="L43" s="24">
        <f>VLOOKUP($V43,Бодови!$A$2:$P$37,14,FALSE)</f>
        <v>70</v>
      </c>
      <c r="M43" s="24">
        <f>VLOOKUP($V43,Бодови!$A$2:$P$37,15,FALSE)</f>
        <v>0</v>
      </c>
      <c r="N43" s="24">
        <f t="shared" si="7"/>
        <v>0</v>
      </c>
      <c r="O43" s="24">
        <f>IF(J43=3,VLOOKUP($V43,Бодови!$A$2:$P$37,16,FALSE),0)</f>
        <v>0</v>
      </c>
      <c r="P43" s="24">
        <f t="shared" si="8"/>
        <v>0</v>
      </c>
      <c r="Q43" s="79">
        <f t="shared" si="5"/>
        <v>70</v>
      </c>
      <c r="R43" s="24">
        <f>VLOOKUP(D43,Параметри!$B$2:$C$12,2,FALSE)</f>
        <v>10</v>
      </c>
      <c r="S43" s="24">
        <f>VLOOKUP(E43,Параметри!$F$2:$G$6,2,FALSE)</f>
        <v>4</v>
      </c>
      <c r="T43" s="24">
        <f>VLOOKUP(G43,Параметри!$J$2:$K$6,2,FALSE)</f>
        <v>3</v>
      </c>
      <c r="U43" s="24">
        <f>VLOOKUP(I43,Параметри!$N$2:$O$7,2,FALSE)</f>
        <v>2</v>
      </c>
      <c r="V43" s="24" t="str">
        <f t="shared" si="9"/>
        <v>10432</v>
      </c>
    </row>
    <row r="44" spans="1:22" hidden="1" x14ac:dyDescent="0.55000000000000004">
      <c r="A44" s="24" t="s">
        <v>229</v>
      </c>
      <c r="B44" s="24" t="s">
        <v>215</v>
      </c>
      <c r="C44" s="25" t="s">
        <v>195</v>
      </c>
      <c r="D44" s="21" t="s">
        <v>15</v>
      </c>
      <c r="E44" s="21" t="s">
        <v>27</v>
      </c>
      <c r="F44" s="21" t="s">
        <v>89</v>
      </c>
      <c r="G44" s="21" t="s">
        <v>21</v>
      </c>
      <c r="H44" s="27" t="s">
        <v>141</v>
      </c>
      <c r="I44" s="21" t="s">
        <v>20</v>
      </c>
      <c r="J44" s="21">
        <v>0</v>
      </c>
      <c r="K44" s="21">
        <v>0</v>
      </c>
      <c r="L44" s="24">
        <f>VLOOKUP($V44,Бодови!$A$2:$P$37,14,FALSE)</f>
        <v>40</v>
      </c>
      <c r="M44" s="24">
        <f>VLOOKUP($V44,Бодови!$A$2:$P$37,15,FALSE)</f>
        <v>0</v>
      </c>
      <c r="N44" s="24">
        <f t="shared" si="7"/>
        <v>0</v>
      </c>
      <c r="O44" s="24">
        <f>IF(J44=3,VLOOKUP($V44,Бодови!$A$2:$P$37,16,FALSE),0)</f>
        <v>0</v>
      </c>
      <c r="P44" s="24">
        <f t="shared" si="8"/>
        <v>0</v>
      </c>
      <c r="Q44" s="79">
        <f t="shared" si="5"/>
        <v>40</v>
      </c>
      <c r="R44" s="24">
        <f>VLOOKUP(D44,Параметри!$B$2:$C$12,2,FALSE)</f>
        <v>10</v>
      </c>
      <c r="S44" s="24">
        <f>VLOOKUP(E44,Параметри!$F$2:$G$6,2,FALSE)</f>
        <v>4</v>
      </c>
      <c r="T44" s="24">
        <f>VLOOKUP(G44,Параметри!$J$2:$K$6,2,FALSE)</f>
        <v>3</v>
      </c>
      <c r="U44" s="24">
        <f>VLOOKUP(I44,Параметри!$N$2:$O$7,2,FALSE)</f>
        <v>3</v>
      </c>
      <c r="V44" s="24" t="str">
        <f t="shared" si="9"/>
        <v>10433</v>
      </c>
    </row>
    <row r="45" spans="1:22" hidden="1" x14ac:dyDescent="0.55000000000000004">
      <c r="A45" s="24" t="s">
        <v>230</v>
      </c>
      <c r="B45" s="24" t="s">
        <v>70</v>
      </c>
      <c r="C45" s="25" t="s">
        <v>195</v>
      </c>
      <c r="D45" s="21" t="s">
        <v>15</v>
      </c>
      <c r="E45" s="21" t="s">
        <v>27</v>
      </c>
      <c r="F45" s="21" t="s">
        <v>89</v>
      </c>
      <c r="G45" s="21" t="s">
        <v>21</v>
      </c>
      <c r="H45" s="27" t="s">
        <v>141</v>
      </c>
      <c r="I45" s="21" t="s">
        <v>20</v>
      </c>
      <c r="J45" s="21">
        <v>0</v>
      </c>
      <c r="K45" s="21">
        <v>0</v>
      </c>
      <c r="L45" s="24">
        <f>VLOOKUP($V45,Бодови!$A$2:$P$37,14,FALSE)</f>
        <v>40</v>
      </c>
      <c r="M45" s="24">
        <f>VLOOKUP($V45,Бодови!$A$2:$P$37,15,FALSE)</f>
        <v>0</v>
      </c>
      <c r="N45" s="24">
        <f t="shared" si="7"/>
        <v>0</v>
      </c>
      <c r="O45" s="24">
        <f>IF(J45=3,VLOOKUP($V45,Бодови!$A$2:$P$37,16,FALSE),0)</f>
        <v>0</v>
      </c>
      <c r="P45" s="24">
        <f t="shared" si="8"/>
        <v>0</v>
      </c>
      <c r="Q45" s="79">
        <f t="shared" si="5"/>
        <v>40</v>
      </c>
      <c r="R45" s="24">
        <f>VLOOKUP(D45,Параметри!$B$2:$C$12,2,FALSE)</f>
        <v>10</v>
      </c>
      <c r="S45" s="24">
        <f>VLOOKUP(E45,Параметри!$F$2:$G$6,2,FALSE)</f>
        <v>4</v>
      </c>
      <c r="T45" s="24">
        <f>VLOOKUP(G45,Параметри!$J$2:$K$6,2,FALSE)</f>
        <v>3</v>
      </c>
      <c r="U45" s="24">
        <f>VLOOKUP(I45,Параметри!$N$2:$O$7,2,FALSE)</f>
        <v>3</v>
      </c>
      <c r="V45" s="24" t="str">
        <f t="shared" si="9"/>
        <v>10433</v>
      </c>
    </row>
    <row r="46" spans="1:22" hidden="1" x14ac:dyDescent="0.55000000000000004">
      <c r="A46" s="24" t="s">
        <v>129</v>
      </c>
      <c r="B46" s="24" t="s">
        <v>231</v>
      </c>
      <c r="C46" s="25" t="s">
        <v>195</v>
      </c>
      <c r="D46" s="21" t="s">
        <v>15</v>
      </c>
      <c r="E46" s="21" t="s">
        <v>27</v>
      </c>
      <c r="F46" s="21" t="s">
        <v>89</v>
      </c>
      <c r="G46" s="21" t="s">
        <v>21</v>
      </c>
      <c r="H46" s="27" t="s">
        <v>142</v>
      </c>
      <c r="I46" s="21" t="s">
        <v>18</v>
      </c>
      <c r="J46" s="21">
        <v>0</v>
      </c>
      <c r="K46" s="21">
        <v>0</v>
      </c>
      <c r="L46" s="24">
        <f>VLOOKUP($V46,Бодови!$A$2:$P$37,14,FALSE)</f>
        <v>100</v>
      </c>
      <c r="M46" s="24">
        <f>VLOOKUP($V46,Бодови!$A$2:$P$37,15,FALSE)</f>
        <v>0</v>
      </c>
      <c r="N46" s="24">
        <f t="shared" si="7"/>
        <v>0</v>
      </c>
      <c r="O46" s="24">
        <f>IF(J46=3,VLOOKUP($V46,Бодови!$A$2:$P$37,16,FALSE),0)</f>
        <v>0</v>
      </c>
      <c r="P46" s="24">
        <f t="shared" si="8"/>
        <v>0</v>
      </c>
      <c r="Q46" s="79">
        <f t="shared" si="5"/>
        <v>100</v>
      </c>
      <c r="R46" s="24">
        <f>VLOOKUP(D46,Параметри!$B$2:$C$12,2,FALSE)</f>
        <v>10</v>
      </c>
      <c r="S46" s="24">
        <f>VLOOKUP(E46,Параметри!$F$2:$G$6,2,FALSE)</f>
        <v>4</v>
      </c>
      <c r="T46" s="24">
        <f>VLOOKUP(G46,Параметри!$J$2:$K$6,2,FALSE)</f>
        <v>3</v>
      </c>
      <c r="U46" s="24">
        <f>VLOOKUP(I46,Параметри!$N$2:$O$7,2,FALSE)</f>
        <v>1</v>
      </c>
      <c r="V46" s="24" t="str">
        <f t="shared" si="9"/>
        <v>10431</v>
      </c>
    </row>
    <row r="47" spans="1:22" hidden="1" x14ac:dyDescent="0.55000000000000004">
      <c r="A47" s="24" t="s">
        <v>232</v>
      </c>
      <c r="B47" s="24" t="s">
        <v>203</v>
      </c>
      <c r="C47" s="25" t="s">
        <v>195</v>
      </c>
      <c r="D47" s="21" t="s">
        <v>15</v>
      </c>
      <c r="E47" s="21" t="s">
        <v>27</v>
      </c>
      <c r="F47" s="21" t="s">
        <v>89</v>
      </c>
      <c r="G47" s="21" t="s">
        <v>21</v>
      </c>
      <c r="H47" s="27" t="s">
        <v>142</v>
      </c>
      <c r="I47" s="21" t="s">
        <v>19</v>
      </c>
      <c r="J47" s="21">
        <v>0</v>
      </c>
      <c r="K47" s="21">
        <v>0</v>
      </c>
      <c r="L47" s="24">
        <f>VLOOKUP($V47,Бодови!$A$2:$P$37,14,FALSE)</f>
        <v>70</v>
      </c>
      <c r="M47" s="24">
        <f>VLOOKUP($V47,Бодови!$A$2:$P$37,15,FALSE)</f>
        <v>0</v>
      </c>
      <c r="N47" s="24">
        <f t="shared" si="7"/>
        <v>0</v>
      </c>
      <c r="O47" s="24">
        <f>IF(J47=3,VLOOKUP($V47,Бодови!$A$2:$P$37,16,FALSE),0)</f>
        <v>0</v>
      </c>
      <c r="P47" s="24">
        <f t="shared" si="8"/>
        <v>0</v>
      </c>
      <c r="Q47" s="79">
        <f t="shared" si="5"/>
        <v>70</v>
      </c>
      <c r="R47" s="24">
        <f>VLOOKUP(D47,Параметри!$B$2:$C$12,2,FALSE)</f>
        <v>10</v>
      </c>
      <c r="S47" s="24">
        <f>VLOOKUP(E47,Параметри!$F$2:$G$6,2,FALSE)</f>
        <v>4</v>
      </c>
      <c r="T47" s="24">
        <f>VLOOKUP(G47,Параметри!$J$2:$K$6,2,FALSE)</f>
        <v>3</v>
      </c>
      <c r="U47" s="24">
        <f>VLOOKUP(I47,Параметри!$N$2:$O$7,2,FALSE)</f>
        <v>2</v>
      </c>
      <c r="V47" s="24" t="str">
        <f t="shared" si="9"/>
        <v>10432</v>
      </c>
    </row>
    <row r="48" spans="1:22" hidden="1" x14ac:dyDescent="0.55000000000000004">
      <c r="A48" s="24" t="s">
        <v>233</v>
      </c>
      <c r="B48" s="24" t="s">
        <v>234</v>
      </c>
      <c r="C48" s="25" t="s">
        <v>195</v>
      </c>
      <c r="D48" s="21" t="s">
        <v>15</v>
      </c>
      <c r="E48" s="21" t="s">
        <v>27</v>
      </c>
      <c r="F48" s="21" t="s">
        <v>89</v>
      </c>
      <c r="G48" s="21" t="s">
        <v>21</v>
      </c>
      <c r="H48" s="27" t="s">
        <v>142</v>
      </c>
      <c r="I48" s="21" t="s">
        <v>20</v>
      </c>
      <c r="J48" s="21">
        <v>0</v>
      </c>
      <c r="K48" s="21">
        <v>0</v>
      </c>
      <c r="L48" s="24">
        <f>VLOOKUP($V48,Бодови!$A$2:$P$37,14,FALSE)</f>
        <v>40</v>
      </c>
      <c r="M48" s="24">
        <f>VLOOKUP($V48,Бодови!$A$2:$P$37,15,FALSE)</f>
        <v>0</v>
      </c>
      <c r="N48" s="24">
        <f t="shared" si="7"/>
        <v>0</v>
      </c>
      <c r="O48" s="24">
        <f>IF(J48=3,VLOOKUP($V48,Бодови!$A$2:$P$37,16,FALSE),0)</f>
        <v>0</v>
      </c>
      <c r="P48" s="24">
        <f t="shared" si="8"/>
        <v>0</v>
      </c>
      <c r="Q48" s="79">
        <f t="shared" si="5"/>
        <v>40</v>
      </c>
      <c r="R48" s="24">
        <f>VLOOKUP(D48,Параметри!$B$2:$C$12,2,FALSE)</f>
        <v>10</v>
      </c>
      <c r="S48" s="24">
        <f>VLOOKUP(E48,Параметри!$F$2:$G$6,2,FALSE)</f>
        <v>4</v>
      </c>
      <c r="T48" s="24">
        <f>VLOOKUP(G48,Параметри!$J$2:$K$6,2,FALSE)</f>
        <v>3</v>
      </c>
      <c r="U48" s="24">
        <f>VLOOKUP(I48,Параметри!$N$2:$O$7,2,FALSE)</f>
        <v>3</v>
      </c>
      <c r="V48" s="24" t="str">
        <f t="shared" si="9"/>
        <v>10433</v>
      </c>
    </row>
    <row r="49" spans="1:22" hidden="1" x14ac:dyDescent="0.55000000000000004">
      <c r="A49" s="24" t="s">
        <v>235</v>
      </c>
      <c r="B49" s="24" t="s">
        <v>67</v>
      </c>
      <c r="C49" s="25" t="s">
        <v>195</v>
      </c>
      <c r="D49" s="21" t="s">
        <v>15</v>
      </c>
      <c r="E49" s="21" t="s">
        <v>27</v>
      </c>
      <c r="F49" s="21" t="s">
        <v>89</v>
      </c>
      <c r="G49" s="21" t="s">
        <v>21</v>
      </c>
      <c r="H49" s="27" t="s">
        <v>142</v>
      </c>
      <c r="I49" s="21" t="s">
        <v>20</v>
      </c>
      <c r="J49" s="21">
        <v>0</v>
      </c>
      <c r="K49" s="21">
        <v>0</v>
      </c>
      <c r="L49" s="24">
        <f>VLOOKUP($V49,Бодови!$A$2:$P$37,14,FALSE)</f>
        <v>40</v>
      </c>
      <c r="M49" s="24">
        <f>VLOOKUP($V49,Бодови!$A$2:$P$37,15,FALSE)</f>
        <v>0</v>
      </c>
      <c r="N49" s="24">
        <f t="shared" si="7"/>
        <v>0</v>
      </c>
      <c r="O49" s="24">
        <f>IF(J49=3,VLOOKUP($V49,Бодови!$A$2:$P$37,16,FALSE),0)</f>
        <v>0</v>
      </c>
      <c r="P49" s="24">
        <f t="shared" si="8"/>
        <v>0</v>
      </c>
      <c r="Q49" s="79">
        <f t="shared" si="5"/>
        <v>40</v>
      </c>
      <c r="R49" s="24">
        <f>VLOOKUP(D49,Параметри!$B$2:$C$12,2,FALSE)</f>
        <v>10</v>
      </c>
      <c r="S49" s="24">
        <f>VLOOKUP(E49,Параметри!$F$2:$G$6,2,FALSE)</f>
        <v>4</v>
      </c>
      <c r="T49" s="24">
        <f>VLOOKUP(G49,Параметри!$J$2:$K$6,2,FALSE)</f>
        <v>3</v>
      </c>
      <c r="U49" s="24">
        <f>VLOOKUP(I49,Параметри!$N$2:$O$7,2,FALSE)</f>
        <v>3</v>
      </c>
      <c r="V49" s="24" t="str">
        <f t="shared" si="9"/>
        <v>10433</v>
      </c>
    </row>
    <row r="50" spans="1:22" hidden="1" x14ac:dyDescent="0.55000000000000004">
      <c r="A50" s="24" t="s">
        <v>135</v>
      </c>
      <c r="B50" s="24" t="s">
        <v>231</v>
      </c>
      <c r="C50" s="25" t="s">
        <v>195</v>
      </c>
      <c r="D50" s="21" t="s">
        <v>15</v>
      </c>
      <c r="E50" s="21" t="s">
        <v>27</v>
      </c>
      <c r="F50" s="21" t="s">
        <v>89</v>
      </c>
      <c r="G50" s="21" t="s">
        <v>21</v>
      </c>
      <c r="H50" s="27" t="s">
        <v>143</v>
      </c>
      <c r="I50" s="21" t="s">
        <v>18</v>
      </c>
      <c r="J50" s="21">
        <v>0</v>
      </c>
      <c r="K50" s="21">
        <v>0</v>
      </c>
      <c r="L50" s="24">
        <f>VLOOKUP($V50,Бодови!$A$2:$P$37,14,FALSE)</f>
        <v>100</v>
      </c>
      <c r="M50" s="24">
        <f>VLOOKUP($V50,Бодови!$A$2:$P$37,15,FALSE)</f>
        <v>0</v>
      </c>
      <c r="N50" s="24">
        <f t="shared" si="7"/>
        <v>0</v>
      </c>
      <c r="O50" s="24">
        <f>IF(J50=3,VLOOKUP($V50,Бодови!$A$2:$P$37,16,FALSE),0)</f>
        <v>0</v>
      </c>
      <c r="P50" s="24">
        <f t="shared" si="8"/>
        <v>0</v>
      </c>
      <c r="Q50" s="79">
        <f t="shared" si="5"/>
        <v>100</v>
      </c>
      <c r="R50" s="24">
        <f>VLOOKUP(D50,Параметри!$B$2:$C$12,2,FALSE)</f>
        <v>10</v>
      </c>
      <c r="S50" s="24">
        <f>VLOOKUP(E50,Параметри!$F$2:$G$6,2,FALSE)</f>
        <v>4</v>
      </c>
      <c r="T50" s="24">
        <f>VLOOKUP(G50,Параметри!$J$2:$K$6,2,FALSE)</f>
        <v>3</v>
      </c>
      <c r="U50" s="24">
        <f>VLOOKUP(I50,Параметри!$N$2:$O$7,2,FALSE)</f>
        <v>1</v>
      </c>
      <c r="V50" s="24" t="str">
        <f t="shared" si="9"/>
        <v>10431</v>
      </c>
    </row>
    <row r="51" spans="1:22" hidden="1" x14ac:dyDescent="0.55000000000000004">
      <c r="A51" s="24" t="s">
        <v>131</v>
      </c>
      <c r="B51" s="24" t="s">
        <v>65</v>
      </c>
      <c r="C51" s="25" t="s">
        <v>195</v>
      </c>
      <c r="D51" s="21" t="s">
        <v>15</v>
      </c>
      <c r="E51" s="21" t="s">
        <v>27</v>
      </c>
      <c r="F51" s="21" t="s">
        <v>89</v>
      </c>
      <c r="G51" s="21" t="s">
        <v>21</v>
      </c>
      <c r="H51" s="27" t="s">
        <v>143</v>
      </c>
      <c r="I51" s="21" t="s">
        <v>19</v>
      </c>
      <c r="J51" s="21">
        <v>0</v>
      </c>
      <c r="K51" s="21">
        <v>0</v>
      </c>
      <c r="L51" s="24">
        <f>VLOOKUP($V51,Бодови!$A$2:$P$37,14,FALSE)</f>
        <v>70</v>
      </c>
      <c r="M51" s="24">
        <f>VLOOKUP($V51,Бодови!$A$2:$P$37,15,FALSE)</f>
        <v>0</v>
      </c>
      <c r="N51" s="24">
        <f t="shared" si="7"/>
        <v>0</v>
      </c>
      <c r="O51" s="24">
        <f>IF(J51=3,VLOOKUP($V51,Бодови!$A$2:$P$37,16,FALSE),0)</f>
        <v>0</v>
      </c>
      <c r="P51" s="24">
        <f t="shared" si="8"/>
        <v>0</v>
      </c>
      <c r="Q51" s="79">
        <f t="shared" si="5"/>
        <v>70</v>
      </c>
      <c r="R51" s="24">
        <f>VLOOKUP(D51,Параметри!$B$2:$C$12,2,FALSE)</f>
        <v>10</v>
      </c>
      <c r="S51" s="24">
        <f>VLOOKUP(E51,Параметри!$F$2:$G$6,2,FALSE)</f>
        <v>4</v>
      </c>
      <c r="T51" s="24">
        <f>VLOOKUP(G51,Параметри!$J$2:$K$6,2,FALSE)</f>
        <v>3</v>
      </c>
      <c r="U51" s="24">
        <f>VLOOKUP(I51,Параметри!$N$2:$O$7,2,FALSE)</f>
        <v>2</v>
      </c>
      <c r="V51" s="24" t="str">
        <f t="shared" si="9"/>
        <v>10432</v>
      </c>
    </row>
    <row r="52" spans="1:22" hidden="1" x14ac:dyDescent="0.55000000000000004">
      <c r="A52" s="24" t="s">
        <v>236</v>
      </c>
      <c r="B52" s="24" t="s">
        <v>225</v>
      </c>
      <c r="C52" s="25" t="s">
        <v>195</v>
      </c>
      <c r="D52" s="21" t="s">
        <v>15</v>
      </c>
      <c r="E52" s="21" t="s">
        <v>27</v>
      </c>
      <c r="F52" s="21" t="s">
        <v>89</v>
      </c>
      <c r="G52" s="21" t="s">
        <v>21</v>
      </c>
      <c r="H52" s="27" t="s">
        <v>143</v>
      </c>
      <c r="I52" s="21" t="s">
        <v>20</v>
      </c>
      <c r="J52" s="21">
        <v>0</v>
      </c>
      <c r="K52" s="21">
        <v>0</v>
      </c>
      <c r="L52" s="24">
        <f>VLOOKUP($V52,Бодови!$A$2:$P$37,14,FALSE)</f>
        <v>40</v>
      </c>
      <c r="M52" s="24">
        <f>VLOOKUP($V52,Бодови!$A$2:$P$37,15,FALSE)</f>
        <v>0</v>
      </c>
      <c r="N52" s="24">
        <f t="shared" si="7"/>
        <v>0</v>
      </c>
      <c r="O52" s="24">
        <f>IF(J52=3,VLOOKUP($V52,Бодови!$A$2:$P$37,16,FALSE),0)</f>
        <v>0</v>
      </c>
      <c r="P52" s="24">
        <f t="shared" si="8"/>
        <v>0</v>
      </c>
      <c r="Q52" s="79">
        <f t="shared" si="5"/>
        <v>40</v>
      </c>
      <c r="R52" s="24">
        <f>VLOOKUP(D52,Параметри!$B$2:$C$12,2,FALSE)</f>
        <v>10</v>
      </c>
      <c r="S52" s="24">
        <f>VLOOKUP(E52,Параметри!$F$2:$G$6,2,FALSE)</f>
        <v>4</v>
      </c>
      <c r="T52" s="24">
        <f>VLOOKUP(G52,Параметри!$J$2:$K$6,2,FALSE)</f>
        <v>3</v>
      </c>
      <c r="U52" s="24">
        <f>VLOOKUP(I52,Параметри!$N$2:$O$7,2,FALSE)</f>
        <v>3</v>
      </c>
      <c r="V52" s="24" t="str">
        <f t="shared" si="9"/>
        <v>10433</v>
      </c>
    </row>
    <row r="53" spans="1:22" hidden="1" x14ac:dyDescent="0.55000000000000004">
      <c r="A53" s="24" t="s">
        <v>237</v>
      </c>
      <c r="B53" s="24" t="s">
        <v>238</v>
      </c>
      <c r="C53" s="25" t="s">
        <v>195</v>
      </c>
      <c r="D53" s="21" t="s">
        <v>15</v>
      </c>
      <c r="E53" s="21" t="s">
        <v>27</v>
      </c>
      <c r="F53" s="21" t="s">
        <v>89</v>
      </c>
      <c r="G53" s="21" t="s">
        <v>21</v>
      </c>
      <c r="H53" s="27" t="s">
        <v>143</v>
      </c>
      <c r="I53" s="21" t="s">
        <v>20</v>
      </c>
      <c r="J53" s="21">
        <v>0</v>
      </c>
      <c r="K53" s="21">
        <v>0</v>
      </c>
      <c r="L53" s="24">
        <f>VLOOKUP($V53,Бодови!$A$2:$P$37,14,FALSE)</f>
        <v>40</v>
      </c>
      <c r="M53" s="24">
        <f>VLOOKUP($V53,Бодови!$A$2:$P$37,15,FALSE)</f>
        <v>0</v>
      </c>
      <c r="N53" s="24">
        <f t="shared" si="7"/>
        <v>0</v>
      </c>
      <c r="O53" s="24">
        <f>IF(J53=3,VLOOKUP($V53,Бодови!$A$2:$P$37,16,FALSE),0)</f>
        <v>0</v>
      </c>
      <c r="P53" s="24">
        <f t="shared" si="8"/>
        <v>0</v>
      </c>
      <c r="Q53" s="79">
        <f t="shared" si="5"/>
        <v>40</v>
      </c>
      <c r="R53" s="24">
        <f>VLOOKUP(D53,Параметри!$B$2:$C$12,2,FALSE)</f>
        <v>10</v>
      </c>
      <c r="S53" s="24">
        <f>VLOOKUP(E53,Параметри!$F$2:$G$6,2,FALSE)</f>
        <v>4</v>
      </c>
      <c r="T53" s="24">
        <f>VLOOKUP(G53,Параметри!$J$2:$K$6,2,FALSE)</f>
        <v>3</v>
      </c>
      <c r="U53" s="24">
        <f>VLOOKUP(I53,Параметри!$N$2:$O$7,2,FALSE)</f>
        <v>3</v>
      </c>
      <c r="V53" s="24" t="str">
        <f t="shared" si="9"/>
        <v>10433</v>
      </c>
    </row>
    <row r="54" spans="1:22" hidden="1" x14ac:dyDescent="0.55000000000000004">
      <c r="A54" s="24" t="s">
        <v>134</v>
      </c>
      <c r="B54" s="24" t="s">
        <v>190</v>
      </c>
      <c r="C54" s="25" t="s">
        <v>195</v>
      </c>
      <c r="D54" s="21" t="s">
        <v>15</v>
      </c>
      <c r="E54" s="21" t="s">
        <v>27</v>
      </c>
      <c r="F54" s="21" t="s">
        <v>89</v>
      </c>
      <c r="G54" s="21" t="s">
        <v>21</v>
      </c>
      <c r="H54" s="27" t="s">
        <v>144</v>
      </c>
      <c r="I54" s="21" t="s">
        <v>18</v>
      </c>
      <c r="J54" s="21">
        <v>0</v>
      </c>
      <c r="K54" s="21">
        <v>0</v>
      </c>
      <c r="L54" s="24">
        <f>VLOOKUP($V54,Бодови!$A$2:$P$37,14,FALSE)</f>
        <v>100</v>
      </c>
      <c r="M54" s="24">
        <f>VLOOKUP($V54,Бодови!$A$2:$P$37,15,FALSE)</f>
        <v>0</v>
      </c>
      <c r="N54" s="24">
        <f t="shared" si="7"/>
        <v>0</v>
      </c>
      <c r="O54" s="24">
        <f>IF(J54=3,VLOOKUP($V54,Бодови!$A$2:$P$37,16,FALSE),0)</f>
        <v>0</v>
      </c>
      <c r="P54" s="24">
        <f t="shared" si="8"/>
        <v>0</v>
      </c>
      <c r="Q54" s="79">
        <f t="shared" si="5"/>
        <v>100</v>
      </c>
      <c r="R54" s="24">
        <f>VLOOKUP(D54,Параметри!$B$2:$C$12,2,FALSE)</f>
        <v>10</v>
      </c>
      <c r="S54" s="24">
        <f>VLOOKUP(E54,Параметри!$F$2:$G$6,2,FALSE)</f>
        <v>4</v>
      </c>
      <c r="T54" s="24">
        <f>VLOOKUP(G54,Параметри!$J$2:$K$6,2,FALSE)</f>
        <v>3</v>
      </c>
      <c r="U54" s="24">
        <f>VLOOKUP(I54,Параметри!$N$2:$O$7,2,FALSE)</f>
        <v>1</v>
      </c>
      <c r="V54" s="24" t="str">
        <f t="shared" si="9"/>
        <v>10431</v>
      </c>
    </row>
    <row r="55" spans="1:22" hidden="1" x14ac:dyDescent="0.55000000000000004">
      <c r="A55" s="24" t="s">
        <v>239</v>
      </c>
      <c r="B55" s="24" t="s">
        <v>115</v>
      </c>
      <c r="C55" s="25" t="s">
        <v>195</v>
      </c>
      <c r="D55" s="21" t="s">
        <v>15</v>
      </c>
      <c r="E55" s="21" t="s">
        <v>27</v>
      </c>
      <c r="F55" s="21" t="s">
        <v>89</v>
      </c>
      <c r="G55" s="21" t="s">
        <v>21</v>
      </c>
      <c r="H55" s="27" t="s">
        <v>144</v>
      </c>
      <c r="I55" s="21" t="s">
        <v>19</v>
      </c>
      <c r="J55" s="21">
        <v>0</v>
      </c>
      <c r="K55" s="21">
        <v>0</v>
      </c>
      <c r="L55" s="24">
        <f>VLOOKUP($V55,Бодови!$A$2:$P$37,14,FALSE)</f>
        <v>70</v>
      </c>
      <c r="M55" s="24">
        <f>VLOOKUP($V55,Бодови!$A$2:$P$37,15,FALSE)</f>
        <v>0</v>
      </c>
      <c r="N55" s="24">
        <f t="shared" si="7"/>
        <v>0</v>
      </c>
      <c r="O55" s="24">
        <f>IF(J55=3,VLOOKUP($V55,Бодови!$A$2:$P$37,16,FALSE),0)</f>
        <v>0</v>
      </c>
      <c r="P55" s="24">
        <f t="shared" si="8"/>
        <v>0</v>
      </c>
      <c r="Q55" s="79">
        <f t="shared" si="5"/>
        <v>70</v>
      </c>
      <c r="R55" s="24">
        <f>VLOOKUP(D55,Параметри!$B$2:$C$12,2,FALSE)</f>
        <v>10</v>
      </c>
      <c r="S55" s="24">
        <f>VLOOKUP(E55,Параметри!$F$2:$G$6,2,FALSE)</f>
        <v>4</v>
      </c>
      <c r="T55" s="24">
        <f>VLOOKUP(G55,Параметри!$J$2:$K$6,2,FALSE)</f>
        <v>3</v>
      </c>
      <c r="U55" s="24">
        <f>VLOOKUP(I55,Параметри!$N$2:$O$7,2,FALSE)</f>
        <v>2</v>
      </c>
      <c r="V55" s="24" t="str">
        <f t="shared" si="9"/>
        <v>10432</v>
      </c>
    </row>
    <row r="56" spans="1:22" hidden="1" x14ac:dyDescent="0.55000000000000004">
      <c r="A56" s="24" t="s">
        <v>240</v>
      </c>
      <c r="B56" s="24" t="s">
        <v>68</v>
      </c>
      <c r="C56" s="25" t="s">
        <v>195</v>
      </c>
      <c r="D56" s="21" t="s">
        <v>15</v>
      </c>
      <c r="E56" s="21" t="s">
        <v>27</v>
      </c>
      <c r="F56" s="21" t="s">
        <v>89</v>
      </c>
      <c r="G56" s="21" t="s">
        <v>21</v>
      </c>
      <c r="H56" s="27" t="s">
        <v>144</v>
      </c>
      <c r="I56" s="21" t="s">
        <v>20</v>
      </c>
      <c r="J56" s="21">
        <v>0</v>
      </c>
      <c r="K56" s="21">
        <v>0</v>
      </c>
      <c r="L56" s="24">
        <f>VLOOKUP($V56,Бодови!$A$2:$P$37,14,FALSE)</f>
        <v>40</v>
      </c>
      <c r="M56" s="24">
        <f>VLOOKUP($V56,Бодови!$A$2:$P$37,15,FALSE)</f>
        <v>0</v>
      </c>
      <c r="N56" s="24">
        <f t="shared" si="7"/>
        <v>0</v>
      </c>
      <c r="O56" s="24">
        <f>IF(J56=3,VLOOKUP($V56,Бодови!$A$2:$P$37,16,FALSE),0)</f>
        <v>0</v>
      </c>
      <c r="P56" s="24">
        <f t="shared" si="8"/>
        <v>0</v>
      </c>
      <c r="Q56" s="79">
        <f t="shared" si="5"/>
        <v>40</v>
      </c>
      <c r="R56" s="24">
        <f>VLOOKUP(D56,Параметри!$B$2:$C$12,2,FALSE)</f>
        <v>10</v>
      </c>
      <c r="S56" s="24">
        <f>VLOOKUP(E56,Параметри!$F$2:$G$6,2,FALSE)</f>
        <v>4</v>
      </c>
      <c r="T56" s="24">
        <f>VLOOKUP(G56,Параметри!$J$2:$K$6,2,FALSE)</f>
        <v>3</v>
      </c>
      <c r="U56" s="24">
        <f>VLOOKUP(I56,Параметри!$N$2:$O$7,2,FALSE)</f>
        <v>3</v>
      </c>
      <c r="V56" s="24" t="str">
        <f t="shared" si="9"/>
        <v>10433</v>
      </c>
    </row>
    <row r="57" spans="1:22" hidden="1" x14ac:dyDescent="0.55000000000000004">
      <c r="A57" s="24" t="s">
        <v>241</v>
      </c>
      <c r="B57" s="24" t="s">
        <v>65</v>
      </c>
      <c r="C57" s="25" t="s">
        <v>195</v>
      </c>
      <c r="D57" s="21" t="s">
        <v>15</v>
      </c>
      <c r="E57" s="21" t="s">
        <v>27</v>
      </c>
      <c r="F57" s="21" t="s">
        <v>89</v>
      </c>
      <c r="G57" s="21" t="s">
        <v>21</v>
      </c>
      <c r="H57" s="27" t="s">
        <v>144</v>
      </c>
      <c r="I57" s="21" t="s">
        <v>20</v>
      </c>
      <c r="J57" s="21">
        <v>0</v>
      </c>
      <c r="K57" s="21">
        <v>0</v>
      </c>
      <c r="L57" s="24">
        <f>VLOOKUP($V57,Бодови!$A$2:$P$37,14,FALSE)</f>
        <v>40</v>
      </c>
      <c r="M57" s="24">
        <f>VLOOKUP($V57,Бодови!$A$2:$P$37,15,FALSE)</f>
        <v>0</v>
      </c>
      <c r="N57" s="24">
        <f t="shared" si="7"/>
        <v>0</v>
      </c>
      <c r="O57" s="24">
        <f>IF(J57=3,VLOOKUP($V57,Бодови!$A$2:$P$37,16,FALSE),0)</f>
        <v>0</v>
      </c>
      <c r="P57" s="24">
        <f t="shared" si="8"/>
        <v>0</v>
      </c>
      <c r="Q57" s="79">
        <f t="shared" si="5"/>
        <v>40</v>
      </c>
      <c r="R57" s="24">
        <f>VLOOKUP(D57,Параметри!$B$2:$C$12,2,FALSE)</f>
        <v>10</v>
      </c>
      <c r="S57" s="24">
        <f>VLOOKUP(E57,Параметри!$F$2:$G$6,2,FALSE)</f>
        <v>4</v>
      </c>
      <c r="T57" s="24">
        <f>VLOOKUP(G57,Параметри!$J$2:$K$6,2,FALSE)</f>
        <v>3</v>
      </c>
      <c r="U57" s="24">
        <f>VLOOKUP(I57,Параметри!$N$2:$O$7,2,FALSE)</f>
        <v>3</v>
      </c>
      <c r="V57" s="24" t="str">
        <f t="shared" si="9"/>
        <v>10433</v>
      </c>
    </row>
    <row r="58" spans="1:22" hidden="1" x14ac:dyDescent="0.55000000000000004">
      <c r="A58" s="24" t="s">
        <v>139</v>
      </c>
      <c r="B58" s="24" t="s">
        <v>65</v>
      </c>
      <c r="C58" s="25" t="s">
        <v>195</v>
      </c>
      <c r="D58" s="21" t="s">
        <v>15</v>
      </c>
      <c r="E58" s="21" t="s">
        <v>27</v>
      </c>
      <c r="F58" s="21" t="s">
        <v>89</v>
      </c>
      <c r="G58" s="21" t="s">
        <v>21</v>
      </c>
      <c r="H58" s="27" t="s">
        <v>145</v>
      </c>
      <c r="I58" s="21" t="s">
        <v>18</v>
      </c>
      <c r="J58" s="21">
        <v>0</v>
      </c>
      <c r="K58" s="21">
        <v>0</v>
      </c>
      <c r="L58" s="24">
        <f>VLOOKUP($V58,Бодови!$A$2:$P$37,14,FALSE)</f>
        <v>100</v>
      </c>
      <c r="M58" s="24">
        <f>VLOOKUP($V58,Бодови!$A$2:$P$37,15,FALSE)</f>
        <v>0</v>
      </c>
      <c r="N58" s="24">
        <f t="shared" si="7"/>
        <v>0</v>
      </c>
      <c r="O58" s="24">
        <f>IF(J58=3,VLOOKUP($V58,Бодови!$A$2:$P$37,16,FALSE),0)</f>
        <v>0</v>
      </c>
      <c r="P58" s="24">
        <f t="shared" si="8"/>
        <v>0</v>
      </c>
      <c r="Q58" s="79">
        <f t="shared" si="5"/>
        <v>100</v>
      </c>
      <c r="R58" s="24">
        <f>VLOOKUP(D58,Параметри!$B$2:$C$12,2,FALSE)</f>
        <v>10</v>
      </c>
      <c r="S58" s="24">
        <f>VLOOKUP(E58,Параметри!$F$2:$G$6,2,FALSE)</f>
        <v>4</v>
      </c>
      <c r="T58" s="24">
        <f>VLOOKUP(G58,Параметри!$J$2:$K$6,2,FALSE)</f>
        <v>3</v>
      </c>
      <c r="U58" s="24">
        <f>VLOOKUP(I58,Параметри!$N$2:$O$7,2,FALSE)</f>
        <v>1</v>
      </c>
      <c r="V58" s="24" t="str">
        <f t="shared" si="9"/>
        <v>10431</v>
      </c>
    </row>
    <row r="59" spans="1:22" hidden="1" x14ac:dyDescent="0.55000000000000004">
      <c r="A59" s="24" t="s">
        <v>137</v>
      </c>
      <c r="B59" s="24" t="s">
        <v>242</v>
      </c>
      <c r="C59" s="25" t="s">
        <v>195</v>
      </c>
      <c r="D59" s="21" t="s">
        <v>15</v>
      </c>
      <c r="E59" s="21" t="s">
        <v>27</v>
      </c>
      <c r="F59" s="21" t="s">
        <v>89</v>
      </c>
      <c r="G59" s="21" t="s">
        <v>21</v>
      </c>
      <c r="H59" s="27" t="s">
        <v>145</v>
      </c>
      <c r="I59" s="21" t="s">
        <v>19</v>
      </c>
      <c r="J59" s="21">
        <v>0</v>
      </c>
      <c r="K59" s="21">
        <v>0</v>
      </c>
      <c r="L59" s="24">
        <f>VLOOKUP($V59,Бодови!$A$2:$P$37,14,FALSE)</f>
        <v>70</v>
      </c>
      <c r="M59" s="24">
        <f>VLOOKUP($V59,Бодови!$A$2:$P$37,15,FALSE)</f>
        <v>0</v>
      </c>
      <c r="N59" s="24">
        <f t="shared" si="7"/>
        <v>0</v>
      </c>
      <c r="O59" s="24">
        <f>IF(J59=3,VLOOKUP($V59,Бодови!$A$2:$P$37,16,FALSE),0)</f>
        <v>0</v>
      </c>
      <c r="P59" s="24">
        <f t="shared" si="8"/>
        <v>0</v>
      </c>
      <c r="Q59" s="79">
        <f t="shared" si="5"/>
        <v>70</v>
      </c>
      <c r="R59" s="24">
        <f>VLOOKUP(D59,Параметри!$B$2:$C$12,2,FALSE)</f>
        <v>10</v>
      </c>
      <c r="S59" s="24">
        <f>VLOOKUP(E59,Параметри!$F$2:$G$6,2,FALSE)</f>
        <v>4</v>
      </c>
      <c r="T59" s="24">
        <f>VLOOKUP(G59,Параметри!$J$2:$K$6,2,FALSE)</f>
        <v>3</v>
      </c>
      <c r="U59" s="24">
        <f>VLOOKUP(I59,Параметри!$N$2:$O$7,2,FALSE)</f>
        <v>2</v>
      </c>
      <c r="V59" s="24" t="str">
        <f t="shared" si="9"/>
        <v>10432</v>
      </c>
    </row>
    <row r="60" spans="1:22" hidden="1" x14ac:dyDescent="0.55000000000000004">
      <c r="A60" s="24" t="s">
        <v>243</v>
      </c>
      <c r="B60" s="24" t="s">
        <v>68</v>
      </c>
      <c r="C60" s="25" t="s">
        <v>195</v>
      </c>
      <c r="D60" s="21" t="s">
        <v>15</v>
      </c>
      <c r="E60" s="21" t="s">
        <v>27</v>
      </c>
      <c r="F60" s="21" t="s">
        <v>89</v>
      </c>
      <c r="G60" s="21" t="s">
        <v>21</v>
      </c>
      <c r="H60" s="27" t="s">
        <v>145</v>
      </c>
      <c r="I60" s="21" t="s">
        <v>20</v>
      </c>
      <c r="J60" s="21">
        <v>0</v>
      </c>
      <c r="K60" s="21">
        <v>0</v>
      </c>
      <c r="L60" s="24">
        <f>VLOOKUP($V60,Бодови!$A$2:$P$37,14,FALSE)</f>
        <v>40</v>
      </c>
      <c r="M60" s="24">
        <f>VLOOKUP($V60,Бодови!$A$2:$P$37,15,FALSE)</f>
        <v>0</v>
      </c>
      <c r="N60" s="24">
        <f t="shared" si="7"/>
        <v>0</v>
      </c>
      <c r="O60" s="24">
        <f>IF(J60=3,VLOOKUP($V60,Бодови!$A$2:$P$37,16,FALSE),0)</f>
        <v>0</v>
      </c>
      <c r="P60" s="24">
        <f t="shared" si="8"/>
        <v>0</v>
      </c>
      <c r="Q60" s="79">
        <f t="shared" si="5"/>
        <v>40</v>
      </c>
      <c r="R60" s="24">
        <f>VLOOKUP(D60,Параметри!$B$2:$C$12,2,FALSE)</f>
        <v>10</v>
      </c>
      <c r="S60" s="24">
        <f>VLOOKUP(E60,Параметри!$F$2:$G$6,2,FALSE)</f>
        <v>4</v>
      </c>
      <c r="T60" s="24">
        <f>VLOOKUP(G60,Параметри!$J$2:$K$6,2,FALSE)</f>
        <v>3</v>
      </c>
      <c r="U60" s="24">
        <f>VLOOKUP(I60,Параметри!$N$2:$O$7,2,FALSE)</f>
        <v>3</v>
      </c>
      <c r="V60" s="24" t="str">
        <f t="shared" si="9"/>
        <v>10433</v>
      </c>
    </row>
    <row r="61" spans="1:22" hidden="1" x14ac:dyDescent="0.55000000000000004">
      <c r="A61" s="24" t="s">
        <v>244</v>
      </c>
      <c r="B61" s="24" t="s">
        <v>115</v>
      </c>
      <c r="C61" s="25" t="s">
        <v>195</v>
      </c>
      <c r="D61" s="21" t="s">
        <v>15</v>
      </c>
      <c r="E61" s="21" t="s">
        <v>27</v>
      </c>
      <c r="F61" s="21" t="s">
        <v>89</v>
      </c>
      <c r="G61" s="21" t="s">
        <v>21</v>
      </c>
      <c r="H61" s="27" t="s">
        <v>145</v>
      </c>
      <c r="I61" s="21" t="s">
        <v>20</v>
      </c>
      <c r="J61" s="21">
        <v>0</v>
      </c>
      <c r="K61" s="21">
        <v>0</v>
      </c>
      <c r="L61" s="24">
        <f>VLOOKUP($V61,Бодови!$A$2:$P$37,14,FALSE)</f>
        <v>40</v>
      </c>
      <c r="M61" s="24">
        <f>VLOOKUP($V61,Бодови!$A$2:$P$37,15,FALSE)</f>
        <v>0</v>
      </c>
      <c r="N61" s="24">
        <f t="shared" si="7"/>
        <v>0</v>
      </c>
      <c r="O61" s="24">
        <f>IF(J61=3,VLOOKUP($V61,Бодови!$A$2:$P$37,16,FALSE),0)</f>
        <v>0</v>
      </c>
      <c r="P61" s="24">
        <f t="shared" si="8"/>
        <v>0</v>
      </c>
      <c r="Q61" s="79">
        <f t="shared" si="5"/>
        <v>40</v>
      </c>
      <c r="R61" s="24">
        <f>VLOOKUP(D61,Параметри!$B$2:$C$12,2,FALSE)</f>
        <v>10</v>
      </c>
      <c r="S61" s="24">
        <f>VLOOKUP(E61,Параметри!$F$2:$G$6,2,FALSE)</f>
        <v>4</v>
      </c>
      <c r="T61" s="24">
        <f>VLOOKUP(G61,Параметри!$J$2:$K$6,2,FALSE)</f>
        <v>3</v>
      </c>
      <c r="U61" s="24">
        <f>VLOOKUP(I61,Параметри!$N$2:$O$7,2,FALSE)</f>
        <v>3</v>
      </c>
      <c r="V61" s="24" t="str">
        <f t="shared" si="9"/>
        <v>10433</v>
      </c>
    </row>
    <row r="62" spans="1:22" hidden="1" x14ac:dyDescent="0.55000000000000004">
      <c r="A62" s="24" t="s">
        <v>113</v>
      </c>
      <c r="B62" s="24" t="s">
        <v>114</v>
      </c>
      <c r="C62" s="25" t="s">
        <v>195</v>
      </c>
      <c r="D62" s="21" t="s">
        <v>15</v>
      </c>
      <c r="E62" s="21" t="s">
        <v>30</v>
      </c>
      <c r="F62" s="21" t="s">
        <v>88</v>
      </c>
      <c r="G62" s="21" t="s">
        <v>21</v>
      </c>
      <c r="H62" s="27" t="s">
        <v>158</v>
      </c>
      <c r="I62" s="21" t="s">
        <v>18</v>
      </c>
      <c r="J62" s="21">
        <v>0</v>
      </c>
      <c r="K62" s="21">
        <v>0</v>
      </c>
      <c r="L62" s="24">
        <f>VLOOKUP($V62,Бодови!$A$2:$P$37,14,FALSE)</f>
        <v>100</v>
      </c>
      <c r="M62" s="24">
        <f>VLOOKUP($V62,Бодови!$A$2:$P$37,15,FALSE)</f>
        <v>0</v>
      </c>
      <c r="N62" s="24">
        <f t="shared" si="7"/>
        <v>0</v>
      </c>
      <c r="O62" s="24">
        <f>IF(J62=3,VLOOKUP($V62,Бодови!$A$2:$P$37,16,FALSE),0)</f>
        <v>0</v>
      </c>
      <c r="P62" s="24">
        <f t="shared" si="8"/>
        <v>0</v>
      </c>
      <c r="Q62" s="79">
        <f t="shared" si="5"/>
        <v>100</v>
      </c>
      <c r="R62" s="24">
        <f>VLOOKUP(D62,Параметри!$B$2:$C$12,2,FALSE)</f>
        <v>10</v>
      </c>
      <c r="S62" s="24">
        <f>VLOOKUP(E62,Параметри!$F$2:$G$6,2,FALSE)</f>
        <v>3</v>
      </c>
      <c r="T62" s="24">
        <f>VLOOKUP(G62,Параметри!$J$2:$K$6,2,FALSE)</f>
        <v>3</v>
      </c>
      <c r="U62" s="24">
        <f>VLOOKUP(I62,Параметри!$N$2:$O$7,2,FALSE)</f>
        <v>1</v>
      </c>
      <c r="V62" s="24" t="str">
        <f t="shared" si="9"/>
        <v>10331</v>
      </c>
    </row>
    <row r="63" spans="1:22" hidden="1" x14ac:dyDescent="0.55000000000000004">
      <c r="A63" s="24" t="s">
        <v>147</v>
      </c>
      <c r="B63" s="24" t="s">
        <v>140</v>
      </c>
      <c r="C63" s="25" t="s">
        <v>195</v>
      </c>
      <c r="D63" s="21" t="s">
        <v>15</v>
      </c>
      <c r="E63" s="21" t="s">
        <v>30</v>
      </c>
      <c r="F63" s="21" t="s">
        <v>88</v>
      </c>
      <c r="G63" s="21" t="s">
        <v>21</v>
      </c>
      <c r="H63" s="27" t="s">
        <v>158</v>
      </c>
      <c r="I63" s="21" t="s">
        <v>19</v>
      </c>
      <c r="J63" s="21">
        <v>0</v>
      </c>
      <c r="K63" s="21">
        <v>0</v>
      </c>
      <c r="L63" s="24">
        <f>VLOOKUP($V63,Бодови!$A$2:$P$37,14,FALSE)</f>
        <v>70</v>
      </c>
      <c r="M63" s="24">
        <f>VLOOKUP($V63,Бодови!$A$2:$P$37,15,FALSE)</f>
        <v>0</v>
      </c>
      <c r="N63" s="24">
        <f t="shared" si="7"/>
        <v>0</v>
      </c>
      <c r="O63" s="24">
        <f>IF(J63=3,VLOOKUP($V63,Бодови!$A$2:$P$37,16,FALSE),0)</f>
        <v>0</v>
      </c>
      <c r="P63" s="24">
        <f t="shared" si="8"/>
        <v>0</v>
      </c>
      <c r="Q63" s="79">
        <f t="shared" si="5"/>
        <v>70</v>
      </c>
      <c r="R63" s="24">
        <f>VLOOKUP(D63,Параметри!$B$2:$C$12,2,FALSE)</f>
        <v>10</v>
      </c>
      <c r="S63" s="24">
        <f>VLOOKUP(E63,Параметри!$F$2:$G$6,2,FALSE)</f>
        <v>3</v>
      </c>
      <c r="T63" s="24">
        <f>VLOOKUP(G63,Параметри!$J$2:$K$6,2,FALSE)</f>
        <v>3</v>
      </c>
      <c r="U63" s="24">
        <f>VLOOKUP(I63,Параметри!$N$2:$O$7,2,FALSE)</f>
        <v>2</v>
      </c>
      <c r="V63" s="24" t="str">
        <f t="shared" si="9"/>
        <v>10332</v>
      </c>
    </row>
    <row r="64" spans="1:22" hidden="1" x14ac:dyDescent="0.55000000000000004">
      <c r="A64" s="24" t="s">
        <v>245</v>
      </c>
      <c r="B64" s="24" t="s">
        <v>246</v>
      </c>
      <c r="C64" s="25" t="s">
        <v>195</v>
      </c>
      <c r="D64" s="21" t="s">
        <v>15</v>
      </c>
      <c r="E64" s="21" t="s">
        <v>30</v>
      </c>
      <c r="F64" s="21" t="s">
        <v>88</v>
      </c>
      <c r="G64" s="21" t="s">
        <v>21</v>
      </c>
      <c r="H64" s="27" t="s">
        <v>158</v>
      </c>
      <c r="I64" s="21" t="s">
        <v>20</v>
      </c>
      <c r="J64" s="21">
        <v>0</v>
      </c>
      <c r="K64" s="21">
        <v>0</v>
      </c>
      <c r="L64" s="24">
        <f>VLOOKUP($V64,Бодови!$A$2:$P$37,14,FALSE)</f>
        <v>40</v>
      </c>
      <c r="M64" s="24">
        <f>VLOOKUP($V64,Бодови!$A$2:$P$37,15,FALSE)</f>
        <v>0</v>
      </c>
      <c r="N64" s="24">
        <f t="shared" si="7"/>
        <v>0</v>
      </c>
      <c r="O64" s="24">
        <f>IF(J64=3,VLOOKUP($V64,Бодови!$A$2:$P$37,16,FALSE),0)</f>
        <v>0</v>
      </c>
      <c r="P64" s="24">
        <f t="shared" si="8"/>
        <v>0</v>
      </c>
      <c r="Q64" s="79">
        <f t="shared" si="5"/>
        <v>40</v>
      </c>
      <c r="R64" s="24">
        <f>VLOOKUP(D64,Параметри!$B$2:$C$12,2,FALSE)</f>
        <v>10</v>
      </c>
      <c r="S64" s="24">
        <f>VLOOKUP(E64,Параметри!$F$2:$G$6,2,FALSE)</f>
        <v>3</v>
      </c>
      <c r="T64" s="24">
        <f>VLOOKUP(G64,Параметри!$J$2:$K$6,2,FALSE)</f>
        <v>3</v>
      </c>
      <c r="U64" s="24">
        <f>VLOOKUP(I64,Параметри!$N$2:$O$7,2,FALSE)</f>
        <v>3</v>
      </c>
      <c r="V64" s="24" t="str">
        <f t="shared" si="9"/>
        <v>10333</v>
      </c>
    </row>
    <row r="65" spans="1:22" hidden="1" x14ac:dyDescent="0.55000000000000004">
      <c r="A65" s="24" t="s">
        <v>146</v>
      </c>
      <c r="B65" s="24" t="s">
        <v>247</v>
      </c>
      <c r="C65" s="25" t="s">
        <v>195</v>
      </c>
      <c r="D65" s="21" t="s">
        <v>15</v>
      </c>
      <c r="E65" s="21" t="s">
        <v>30</v>
      </c>
      <c r="F65" s="21" t="s">
        <v>88</v>
      </c>
      <c r="G65" s="21" t="s">
        <v>21</v>
      </c>
      <c r="H65" s="27" t="s">
        <v>158</v>
      </c>
      <c r="I65" s="21" t="s">
        <v>20</v>
      </c>
      <c r="J65" s="21">
        <v>0</v>
      </c>
      <c r="K65" s="21">
        <v>0</v>
      </c>
      <c r="L65" s="24">
        <f>VLOOKUP($V65,Бодови!$A$2:$P$37,14,FALSE)</f>
        <v>40</v>
      </c>
      <c r="M65" s="24">
        <f>VLOOKUP($V65,Бодови!$A$2:$P$37,15,FALSE)</f>
        <v>0</v>
      </c>
      <c r="N65" s="24">
        <f t="shared" si="7"/>
        <v>0</v>
      </c>
      <c r="O65" s="24">
        <f>IF(J65=3,VLOOKUP($V65,Бодови!$A$2:$P$37,16,FALSE),0)</f>
        <v>0</v>
      </c>
      <c r="P65" s="24">
        <f t="shared" si="8"/>
        <v>0</v>
      </c>
      <c r="Q65" s="79">
        <f t="shared" si="5"/>
        <v>40</v>
      </c>
      <c r="R65" s="24">
        <f>VLOOKUP(D65,Параметри!$B$2:$C$12,2,FALSE)</f>
        <v>10</v>
      </c>
      <c r="S65" s="24">
        <f>VLOOKUP(E65,Параметри!$F$2:$G$6,2,FALSE)</f>
        <v>3</v>
      </c>
      <c r="T65" s="24">
        <f>VLOOKUP(G65,Параметри!$J$2:$K$6,2,FALSE)</f>
        <v>3</v>
      </c>
      <c r="U65" s="24">
        <f>VLOOKUP(I65,Параметри!$N$2:$O$7,2,FALSE)</f>
        <v>3</v>
      </c>
      <c r="V65" s="24" t="str">
        <f t="shared" si="9"/>
        <v>10333</v>
      </c>
    </row>
    <row r="66" spans="1:22" hidden="1" x14ac:dyDescent="0.55000000000000004">
      <c r="A66" s="24" t="s">
        <v>148</v>
      </c>
      <c r="B66" s="24" t="s">
        <v>68</v>
      </c>
      <c r="C66" s="25" t="s">
        <v>195</v>
      </c>
      <c r="D66" s="21" t="s">
        <v>15</v>
      </c>
      <c r="E66" s="21" t="s">
        <v>30</v>
      </c>
      <c r="F66" s="21" t="s">
        <v>88</v>
      </c>
      <c r="G66" s="21" t="s">
        <v>21</v>
      </c>
      <c r="H66" s="27" t="s">
        <v>159</v>
      </c>
      <c r="I66" s="21" t="s">
        <v>18</v>
      </c>
      <c r="J66" s="21">
        <v>0</v>
      </c>
      <c r="K66" s="21">
        <v>0</v>
      </c>
      <c r="L66" s="24">
        <f>VLOOKUP($V66,Бодови!$A$2:$P$37,14,FALSE)</f>
        <v>100</v>
      </c>
      <c r="M66" s="24">
        <f>VLOOKUP($V66,Бодови!$A$2:$P$37,15,FALSE)</f>
        <v>0</v>
      </c>
      <c r="N66" s="24">
        <f t="shared" si="7"/>
        <v>0</v>
      </c>
      <c r="O66" s="24">
        <f>IF(J66=3,VLOOKUP($V66,Бодови!$A$2:$P$37,16,FALSE),0)</f>
        <v>0</v>
      </c>
      <c r="P66" s="24">
        <f t="shared" si="8"/>
        <v>0</v>
      </c>
      <c r="Q66" s="79">
        <f t="shared" si="5"/>
        <v>100</v>
      </c>
      <c r="R66" s="24">
        <f>VLOOKUP(D66,Параметри!$B$2:$C$12,2,FALSE)</f>
        <v>10</v>
      </c>
      <c r="S66" s="24">
        <f>VLOOKUP(E66,Параметри!$F$2:$G$6,2,FALSE)</f>
        <v>3</v>
      </c>
      <c r="T66" s="24">
        <f>VLOOKUP(G66,Параметри!$J$2:$K$6,2,FALSE)</f>
        <v>3</v>
      </c>
      <c r="U66" s="24">
        <f>VLOOKUP(I66,Параметри!$N$2:$O$7,2,FALSE)</f>
        <v>1</v>
      </c>
      <c r="V66" s="24" t="str">
        <f t="shared" si="9"/>
        <v>10331</v>
      </c>
    </row>
    <row r="67" spans="1:22" hidden="1" x14ac:dyDescent="0.55000000000000004">
      <c r="A67" s="24" t="s">
        <v>152</v>
      </c>
      <c r="B67" s="24" t="s">
        <v>69</v>
      </c>
      <c r="C67" s="25" t="s">
        <v>195</v>
      </c>
      <c r="D67" s="21" t="s">
        <v>15</v>
      </c>
      <c r="E67" s="21" t="s">
        <v>30</v>
      </c>
      <c r="F67" s="21" t="s">
        <v>88</v>
      </c>
      <c r="G67" s="21" t="s">
        <v>21</v>
      </c>
      <c r="H67" s="27" t="s">
        <v>160</v>
      </c>
      <c r="I67" s="21" t="s">
        <v>18</v>
      </c>
      <c r="J67" s="21">
        <v>0</v>
      </c>
      <c r="K67" s="21">
        <v>0</v>
      </c>
      <c r="L67" s="24">
        <f>VLOOKUP($V67,Бодови!$A$2:$P$37,14,FALSE)</f>
        <v>100</v>
      </c>
      <c r="M67" s="24">
        <f>VLOOKUP($V67,Бодови!$A$2:$P$37,15,FALSE)</f>
        <v>0</v>
      </c>
      <c r="N67" s="24">
        <f t="shared" si="7"/>
        <v>0</v>
      </c>
      <c r="O67" s="24">
        <f>IF(J67=3,VLOOKUP($V67,Бодови!$A$2:$P$37,16,FALSE),0)</f>
        <v>0</v>
      </c>
      <c r="P67" s="24">
        <f t="shared" si="8"/>
        <v>0</v>
      </c>
      <c r="Q67" s="79">
        <f t="shared" ref="Q67:Q133" si="14">L67+N67+O67+P67</f>
        <v>100</v>
      </c>
      <c r="R67" s="24">
        <f>VLOOKUP(D67,Параметри!$B$2:$C$12,2,FALSE)</f>
        <v>10</v>
      </c>
      <c r="S67" s="24">
        <f>VLOOKUP(E67,Параметри!$F$2:$G$6,2,FALSE)</f>
        <v>3</v>
      </c>
      <c r="T67" s="24">
        <f>VLOOKUP(G67,Параметри!$J$2:$K$6,2,FALSE)</f>
        <v>3</v>
      </c>
      <c r="U67" s="24">
        <f>VLOOKUP(I67,Параметри!$N$2:$O$7,2,FALSE)</f>
        <v>1</v>
      </c>
      <c r="V67" s="24" t="str">
        <f t="shared" si="9"/>
        <v>10331</v>
      </c>
    </row>
    <row r="68" spans="1:22" hidden="1" x14ac:dyDescent="0.55000000000000004">
      <c r="A68" s="24" t="s">
        <v>248</v>
      </c>
      <c r="B68" s="24" t="s">
        <v>124</v>
      </c>
      <c r="C68" s="25" t="s">
        <v>195</v>
      </c>
      <c r="D68" s="21" t="s">
        <v>15</v>
      </c>
      <c r="E68" s="21" t="s">
        <v>30</v>
      </c>
      <c r="F68" s="21" t="s">
        <v>88</v>
      </c>
      <c r="G68" s="21" t="s">
        <v>21</v>
      </c>
      <c r="H68" s="27" t="s">
        <v>160</v>
      </c>
      <c r="I68" s="21" t="s">
        <v>19</v>
      </c>
      <c r="J68" s="21">
        <v>0</v>
      </c>
      <c r="K68" s="21">
        <v>0</v>
      </c>
      <c r="L68" s="24">
        <f>VLOOKUP($V68,Бодови!$A$2:$P$37,14,FALSE)</f>
        <v>70</v>
      </c>
      <c r="M68" s="24">
        <f>VLOOKUP($V68,Бодови!$A$2:$P$37,15,FALSE)</f>
        <v>0</v>
      </c>
      <c r="N68" s="24">
        <f t="shared" si="7"/>
        <v>0</v>
      </c>
      <c r="O68" s="24">
        <f>IF(J68=3,VLOOKUP($V68,Бодови!$A$2:$P$37,16,FALSE),0)</f>
        <v>0</v>
      </c>
      <c r="P68" s="24">
        <f t="shared" si="8"/>
        <v>0</v>
      </c>
      <c r="Q68" s="79">
        <f t="shared" si="14"/>
        <v>70</v>
      </c>
      <c r="R68" s="24">
        <f>VLOOKUP(D68,Параметри!$B$2:$C$12,2,FALSE)</f>
        <v>10</v>
      </c>
      <c r="S68" s="24">
        <f>VLOOKUP(E68,Параметри!$F$2:$G$6,2,FALSE)</f>
        <v>3</v>
      </c>
      <c r="T68" s="24">
        <f>VLOOKUP(G68,Параметри!$J$2:$K$6,2,FALSE)</f>
        <v>3</v>
      </c>
      <c r="U68" s="24">
        <f>VLOOKUP(I68,Параметри!$N$2:$O$7,2,FALSE)</f>
        <v>2</v>
      </c>
      <c r="V68" s="24" t="str">
        <f t="shared" si="9"/>
        <v>10332</v>
      </c>
    </row>
    <row r="69" spans="1:22" hidden="1" x14ac:dyDescent="0.55000000000000004">
      <c r="A69" s="24" t="s">
        <v>157</v>
      </c>
      <c r="B69" s="24" t="s">
        <v>249</v>
      </c>
      <c r="C69" s="25" t="s">
        <v>195</v>
      </c>
      <c r="D69" s="21" t="s">
        <v>15</v>
      </c>
      <c r="E69" s="21" t="s">
        <v>30</v>
      </c>
      <c r="F69" s="21" t="s">
        <v>88</v>
      </c>
      <c r="G69" s="21" t="s">
        <v>21</v>
      </c>
      <c r="H69" s="27" t="s">
        <v>161</v>
      </c>
      <c r="I69" s="21" t="s">
        <v>18</v>
      </c>
      <c r="J69" s="21">
        <v>0</v>
      </c>
      <c r="K69" s="21">
        <v>0</v>
      </c>
      <c r="L69" s="24">
        <f>VLOOKUP($V69,Бодови!$A$2:$P$37,14,FALSE)</f>
        <v>100</v>
      </c>
      <c r="M69" s="24">
        <f>VLOOKUP($V69,Бодови!$A$2:$P$37,15,FALSE)</f>
        <v>0</v>
      </c>
      <c r="N69" s="24">
        <f t="shared" ref="N69:N148" si="15">J69*M69</f>
        <v>0</v>
      </c>
      <c r="O69" s="24">
        <f>IF(J69=3,VLOOKUP($V69,Бодови!$A$2:$P$37,16,FALSE),0)</f>
        <v>0</v>
      </c>
      <c r="P69" s="24">
        <f t="shared" ref="P69:P148" si="16">K69*O69</f>
        <v>0</v>
      </c>
      <c r="Q69" s="79">
        <f t="shared" si="14"/>
        <v>100</v>
      </c>
      <c r="R69" s="24">
        <f>VLOOKUP(D69,Параметри!$B$2:$C$12,2,FALSE)</f>
        <v>10</v>
      </c>
      <c r="S69" s="24">
        <f>VLOOKUP(E69,Параметри!$F$2:$G$6,2,FALSE)</f>
        <v>3</v>
      </c>
      <c r="T69" s="24">
        <f>VLOOKUP(G69,Параметри!$J$2:$K$6,2,FALSE)</f>
        <v>3</v>
      </c>
      <c r="U69" s="24">
        <f>VLOOKUP(I69,Параметри!$N$2:$O$7,2,FALSE)</f>
        <v>1</v>
      </c>
      <c r="V69" s="24" t="str">
        <f t="shared" ref="V69:V148" si="17">CONCATENATE(R69,S69,T69,U69)</f>
        <v>10331</v>
      </c>
    </row>
    <row r="70" spans="1:22" hidden="1" x14ac:dyDescent="0.55000000000000004">
      <c r="A70" s="24" t="s">
        <v>102</v>
      </c>
      <c r="B70" s="24" t="s">
        <v>66</v>
      </c>
      <c r="C70" s="25" t="s">
        <v>195</v>
      </c>
      <c r="D70" s="21" t="s">
        <v>15</v>
      </c>
      <c r="E70" s="21" t="s">
        <v>30</v>
      </c>
      <c r="F70" s="21" t="s">
        <v>88</v>
      </c>
      <c r="G70" s="21" t="s">
        <v>21</v>
      </c>
      <c r="H70" s="27" t="s">
        <v>161</v>
      </c>
      <c r="I70" s="21" t="s">
        <v>19</v>
      </c>
      <c r="J70" s="21">
        <v>0</v>
      </c>
      <c r="K70" s="21">
        <v>0</v>
      </c>
      <c r="L70" s="24">
        <f>VLOOKUP($V70,Бодови!$A$2:$P$37,14,FALSE)</f>
        <v>70</v>
      </c>
      <c r="M70" s="24">
        <f>VLOOKUP($V70,Бодови!$A$2:$P$37,15,FALSE)</f>
        <v>0</v>
      </c>
      <c r="N70" s="24">
        <f t="shared" si="15"/>
        <v>0</v>
      </c>
      <c r="O70" s="24">
        <f>IF(J70=3,VLOOKUP($V70,Бодови!$A$2:$P$37,16,FALSE),0)</f>
        <v>0</v>
      </c>
      <c r="P70" s="24">
        <f t="shared" si="16"/>
        <v>0</v>
      </c>
      <c r="Q70" s="79">
        <f t="shared" si="14"/>
        <v>70</v>
      </c>
      <c r="R70" s="24">
        <f>VLOOKUP(D70,Параметри!$B$2:$C$12,2,FALSE)</f>
        <v>10</v>
      </c>
      <c r="S70" s="24">
        <f>VLOOKUP(E70,Параметри!$F$2:$G$6,2,FALSE)</f>
        <v>3</v>
      </c>
      <c r="T70" s="24">
        <f>VLOOKUP(G70,Параметри!$J$2:$K$6,2,FALSE)</f>
        <v>3</v>
      </c>
      <c r="U70" s="24">
        <f>VLOOKUP(I70,Параметри!$N$2:$O$7,2,FALSE)</f>
        <v>2</v>
      </c>
      <c r="V70" s="24" t="str">
        <f t="shared" si="17"/>
        <v>10332</v>
      </c>
    </row>
    <row r="71" spans="1:22" hidden="1" x14ac:dyDescent="0.55000000000000004">
      <c r="A71" s="24" t="s">
        <v>123</v>
      </c>
      <c r="B71" s="24" t="s">
        <v>124</v>
      </c>
      <c r="C71" s="25" t="s">
        <v>195</v>
      </c>
      <c r="D71" s="21" t="s">
        <v>15</v>
      </c>
      <c r="E71" s="21" t="s">
        <v>30</v>
      </c>
      <c r="F71" s="21" t="s">
        <v>88</v>
      </c>
      <c r="G71" s="21" t="s">
        <v>21</v>
      </c>
      <c r="H71" s="27" t="s">
        <v>161</v>
      </c>
      <c r="I71" s="21" t="s">
        <v>20</v>
      </c>
      <c r="J71" s="21">
        <v>0</v>
      </c>
      <c r="K71" s="21">
        <v>0</v>
      </c>
      <c r="L71" s="24">
        <f>VLOOKUP($V71,Бодови!$A$2:$P$37,14,FALSE)</f>
        <v>40</v>
      </c>
      <c r="M71" s="24">
        <f>VLOOKUP($V71,Бодови!$A$2:$P$37,15,FALSE)</f>
        <v>0</v>
      </c>
      <c r="N71" s="24">
        <f t="shared" si="15"/>
        <v>0</v>
      </c>
      <c r="O71" s="24">
        <f>IF(J71=3,VLOOKUP($V71,Бодови!$A$2:$P$37,16,FALSE),0)</f>
        <v>0</v>
      </c>
      <c r="P71" s="24">
        <f t="shared" si="16"/>
        <v>0</v>
      </c>
      <c r="Q71" s="79">
        <f t="shared" si="14"/>
        <v>40</v>
      </c>
      <c r="R71" s="24">
        <f>VLOOKUP(D71,Параметри!$B$2:$C$12,2,FALSE)</f>
        <v>10</v>
      </c>
      <c r="S71" s="24">
        <f>VLOOKUP(E71,Параметри!$F$2:$G$6,2,FALSE)</f>
        <v>3</v>
      </c>
      <c r="T71" s="24">
        <f>VLOOKUP(G71,Параметри!$J$2:$K$6,2,FALSE)</f>
        <v>3</v>
      </c>
      <c r="U71" s="24">
        <f>VLOOKUP(I71,Параметри!$N$2:$O$7,2,FALSE)</f>
        <v>3</v>
      </c>
      <c r="V71" s="24" t="str">
        <f t="shared" si="17"/>
        <v>10333</v>
      </c>
    </row>
    <row r="72" spans="1:22" hidden="1" x14ac:dyDescent="0.55000000000000004">
      <c r="A72" s="24" t="s">
        <v>122</v>
      </c>
      <c r="B72" s="24" t="s">
        <v>223</v>
      </c>
      <c r="C72" s="25" t="s">
        <v>195</v>
      </c>
      <c r="D72" s="21" t="s">
        <v>15</v>
      </c>
      <c r="E72" s="21" t="s">
        <v>30</v>
      </c>
      <c r="F72" s="21" t="s">
        <v>88</v>
      </c>
      <c r="G72" s="21" t="s">
        <v>21</v>
      </c>
      <c r="H72" s="27" t="s">
        <v>161</v>
      </c>
      <c r="I72" s="21" t="s">
        <v>20</v>
      </c>
      <c r="J72" s="21">
        <v>0</v>
      </c>
      <c r="K72" s="21">
        <v>0</v>
      </c>
      <c r="L72" s="24">
        <f>VLOOKUP($V72,Бодови!$A$2:$P$37,14,FALSE)</f>
        <v>40</v>
      </c>
      <c r="M72" s="24">
        <f>VLOOKUP($V72,Бодови!$A$2:$P$37,15,FALSE)</f>
        <v>0</v>
      </c>
      <c r="N72" s="24">
        <f t="shared" si="15"/>
        <v>0</v>
      </c>
      <c r="O72" s="24">
        <f>IF(J72=3,VLOOKUP($V72,Бодови!$A$2:$P$37,16,FALSE),0)</f>
        <v>0</v>
      </c>
      <c r="P72" s="24">
        <f t="shared" si="16"/>
        <v>0</v>
      </c>
      <c r="Q72" s="79">
        <f t="shared" si="14"/>
        <v>40</v>
      </c>
      <c r="R72" s="24">
        <f>VLOOKUP(D72,Параметри!$B$2:$C$12,2,FALSE)</f>
        <v>10</v>
      </c>
      <c r="S72" s="24">
        <f>VLOOKUP(E72,Параметри!$F$2:$G$6,2,FALSE)</f>
        <v>3</v>
      </c>
      <c r="T72" s="24">
        <f>VLOOKUP(G72,Параметри!$J$2:$K$6,2,FALSE)</f>
        <v>3</v>
      </c>
      <c r="U72" s="24">
        <f>VLOOKUP(I72,Параметри!$N$2:$O$7,2,FALSE)</f>
        <v>3</v>
      </c>
      <c r="V72" s="24" t="str">
        <f t="shared" si="17"/>
        <v>10333</v>
      </c>
    </row>
    <row r="73" spans="1:22" hidden="1" x14ac:dyDescent="0.55000000000000004">
      <c r="A73" s="24" t="s">
        <v>156</v>
      </c>
      <c r="B73" s="24" t="s">
        <v>66</v>
      </c>
      <c r="C73" s="25" t="s">
        <v>195</v>
      </c>
      <c r="D73" s="21" t="s">
        <v>15</v>
      </c>
      <c r="E73" s="21" t="s">
        <v>30</v>
      </c>
      <c r="F73" s="21" t="s">
        <v>88</v>
      </c>
      <c r="G73" s="21" t="s">
        <v>21</v>
      </c>
      <c r="H73" s="27" t="s">
        <v>162</v>
      </c>
      <c r="I73" s="21" t="s">
        <v>18</v>
      </c>
      <c r="J73" s="21">
        <v>0</v>
      </c>
      <c r="K73" s="21">
        <v>0</v>
      </c>
      <c r="L73" s="24">
        <f>VLOOKUP($V73,Бодови!$A$2:$P$37,14,FALSE)</f>
        <v>100</v>
      </c>
      <c r="M73" s="24">
        <f>VLOOKUP($V73,Бодови!$A$2:$P$37,15,FALSE)</f>
        <v>0</v>
      </c>
      <c r="N73" s="24">
        <f t="shared" si="15"/>
        <v>0</v>
      </c>
      <c r="O73" s="24">
        <f>IF(J73=3,VLOOKUP($V73,Бодови!$A$2:$P$37,16,FALSE),0)</f>
        <v>0</v>
      </c>
      <c r="P73" s="24">
        <f t="shared" si="16"/>
        <v>0</v>
      </c>
      <c r="Q73" s="79">
        <f t="shared" si="14"/>
        <v>100</v>
      </c>
      <c r="R73" s="24">
        <f>VLOOKUP(D73,Параметри!$B$2:$C$12,2,FALSE)</f>
        <v>10</v>
      </c>
      <c r="S73" s="24">
        <f>VLOOKUP(E73,Параметри!$F$2:$G$6,2,FALSE)</f>
        <v>3</v>
      </c>
      <c r="T73" s="24">
        <f>VLOOKUP(G73,Параметри!$J$2:$K$6,2,FALSE)</f>
        <v>3</v>
      </c>
      <c r="U73" s="24">
        <f>VLOOKUP(I73,Параметри!$N$2:$O$7,2,FALSE)</f>
        <v>1</v>
      </c>
      <c r="V73" s="24" t="str">
        <f t="shared" si="17"/>
        <v>10331</v>
      </c>
    </row>
    <row r="74" spans="1:22" hidden="1" x14ac:dyDescent="0.55000000000000004">
      <c r="A74" s="24" t="s">
        <v>126</v>
      </c>
      <c r="B74" s="24" t="s">
        <v>66</v>
      </c>
      <c r="C74" s="25" t="s">
        <v>195</v>
      </c>
      <c r="D74" s="21" t="s">
        <v>15</v>
      </c>
      <c r="E74" s="21" t="s">
        <v>30</v>
      </c>
      <c r="F74" s="21" t="s">
        <v>88</v>
      </c>
      <c r="G74" s="21" t="s">
        <v>21</v>
      </c>
      <c r="H74" s="27" t="s">
        <v>162</v>
      </c>
      <c r="I74" s="21" t="s">
        <v>19</v>
      </c>
      <c r="J74" s="21">
        <v>0</v>
      </c>
      <c r="K74" s="21">
        <v>0</v>
      </c>
      <c r="L74" s="24">
        <f>VLOOKUP($V74,Бодови!$A$2:$P$37,14,FALSE)</f>
        <v>70</v>
      </c>
      <c r="M74" s="24">
        <f>VLOOKUP($V74,Бодови!$A$2:$P$37,15,FALSE)</f>
        <v>0</v>
      </c>
      <c r="N74" s="24">
        <f t="shared" si="15"/>
        <v>0</v>
      </c>
      <c r="O74" s="24">
        <f>IF(J74=3,VLOOKUP($V74,Бодови!$A$2:$P$37,16,FALSE),0)</f>
        <v>0</v>
      </c>
      <c r="P74" s="24">
        <f t="shared" si="16"/>
        <v>0</v>
      </c>
      <c r="Q74" s="79">
        <f t="shared" si="14"/>
        <v>70</v>
      </c>
      <c r="R74" s="24">
        <f>VLOOKUP(D74,Параметри!$B$2:$C$12,2,FALSE)</f>
        <v>10</v>
      </c>
      <c r="S74" s="24">
        <f>VLOOKUP(E74,Параметри!$F$2:$G$6,2,FALSE)</f>
        <v>3</v>
      </c>
      <c r="T74" s="24">
        <f>VLOOKUP(G74,Параметри!$J$2:$K$6,2,FALSE)</f>
        <v>3</v>
      </c>
      <c r="U74" s="24">
        <f>VLOOKUP(I74,Параметри!$N$2:$O$7,2,FALSE)</f>
        <v>2</v>
      </c>
      <c r="V74" s="24" t="str">
        <f t="shared" si="17"/>
        <v>10332</v>
      </c>
    </row>
    <row r="75" spans="1:22" hidden="1" x14ac:dyDescent="0.55000000000000004">
      <c r="A75" s="24" t="s">
        <v>163</v>
      </c>
      <c r="B75" s="24" t="s">
        <v>70</v>
      </c>
      <c r="C75" s="25" t="s">
        <v>195</v>
      </c>
      <c r="D75" s="21" t="s">
        <v>15</v>
      </c>
      <c r="E75" s="21" t="s">
        <v>30</v>
      </c>
      <c r="F75" s="21" t="s">
        <v>89</v>
      </c>
      <c r="G75" s="21" t="s">
        <v>21</v>
      </c>
      <c r="H75" s="27" t="s">
        <v>78</v>
      </c>
      <c r="I75" s="21" t="s">
        <v>18</v>
      </c>
      <c r="J75" s="21">
        <v>0</v>
      </c>
      <c r="K75" s="21">
        <v>0</v>
      </c>
      <c r="L75" s="24">
        <f>VLOOKUP($V75,Бодови!$A$2:$P$37,14,FALSE)</f>
        <v>100</v>
      </c>
      <c r="M75" s="24">
        <f>VLOOKUP($V75,Бодови!$A$2:$P$37,15,FALSE)</f>
        <v>0</v>
      </c>
      <c r="N75" s="24">
        <f t="shared" si="15"/>
        <v>0</v>
      </c>
      <c r="O75" s="24">
        <f>IF(J75=3,VLOOKUP($V75,Бодови!$A$2:$P$37,16,FALSE),0)</f>
        <v>0</v>
      </c>
      <c r="P75" s="24">
        <f t="shared" si="16"/>
        <v>0</v>
      </c>
      <c r="Q75" s="79">
        <f t="shared" si="14"/>
        <v>100</v>
      </c>
      <c r="R75" s="24">
        <f>VLOOKUP(D75,Параметри!$B$2:$C$12,2,FALSE)</f>
        <v>10</v>
      </c>
      <c r="S75" s="24">
        <f>VLOOKUP(E75,Параметри!$F$2:$G$6,2,FALSE)</f>
        <v>3</v>
      </c>
      <c r="T75" s="24">
        <f>VLOOKUP(G75,Параметри!$J$2:$K$6,2,FALSE)</f>
        <v>3</v>
      </c>
      <c r="U75" s="24">
        <f>VLOOKUP(I75,Параметри!$N$2:$O$7,2,FALSE)</f>
        <v>1</v>
      </c>
      <c r="V75" s="24" t="str">
        <f t="shared" si="17"/>
        <v>10331</v>
      </c>
    </row>
    <row r="76" spans="1:22" hidden="1" x14ac:dyDescent="0.55000000000000004">
      <c r="A76" s="24" t="s">
        <v>164</v>
      </c>
      <c r="B76" s="24" t="s">
        <v>117</v>
      </c>
      <c r="C76" s="25" t="s">
        <v>195</v>
      </c>
      <c r="D76" s="21" t="s">
        <v>15</v>
      </c>
      <c r="E76" s="21" t="s">
        <v>30</v>
      </c>
      <c r="F76" s="21" t="s">
        <v>89</v>
      </c>
      <c r="G76" s="21" t="s">
        <v>21</v>
      </c>
      <c r="H76" s="27" t="s">
        <v>78</v>
      </c>
      <c r="I76" s="21" t="s">
        <v>19</v>
      </c>
      <c r="J76" s="21">
        <v>0</v>
      </c>
      <c r="K76" s="21">
        <v>0</v>
      </c>
      <c r="L76" s="24">
        <f>VLOOKUP($V76,Бодови!$A$2:$P$37,14,FALSE)</f>
        <v>70</v>
      </c>
      <c r="M76" s="24">
        <f>VLOOKUP($V76,Бодови!$A$2:$P$37,15,FALSE)</f>
        <v>0</v>
      </c>
      <c r="N76" s="24">
        <f t="shared" si="15"/>
        <v>0</v>
      </c>
      <c r="O76" s="24">
        <f>IF(J76=3,VLOOKUP($V76,Бодови!$A$2:$P$37,16,FALSE),0)</f>
        <v>0</v>
      </c>
      <c r="P76" s="24">
        <f t="shared" si="16"/>
        <v>0</v>
      </c>
      <c r="Q76" s="79">
        <f t="shared" si="14"/>
        <v>70</v>
      </c>
      <c r="R76" s="24">
        <f>VLOOKUP(D76,Параметри!$B$2:$C$12,2,FALSE)</f>
        <v>10</v>
      </c>
      <c r="S76" s="24">
        <f>VLOOKUP(E76,Параметри!$F$2:$G$6,2,FALSE)</f>
        <v>3</v>
      </c>
      <c r="T76" s="24">
        <f>VLOOKUP(G76,Параметри!$J$2:$K$6,2,FALSE)</f>
        <v>3</v>
      </c>
      <c r="U76" s="24">
        <f>VLOOKUP(I76,Параметри!$N$2:$O$7,2,FALSE)</f>
        <v>2</v>
      </c>
      <c r="V76" s="24" t="str">
        <f t="shared" si="17"/>
        <v>10332</v>
      </c>
    </row>
    <row r="77" spans="1:22" hidden="1" x14ac:dyDescent="0.55000000000000004">
      <c r="A77" s="24" t="s">
        <v>250</v>
      </c>
      <c r="B77" s="24" t="s">
        <v>220</v>
      </c>
      <c r="C77" s="25" t="s">
        <v>195</v>
      </c>
      <c r="D77" s="21" t="s">
        <v>15</v>
      </c>
      <c r="E77" s="21" t="s">
        <v>30</v>
      </c>
      <c r="F77" s="21" t="s">
        <v>89</v>
      </c>
      <c r="G77" s="21" t="s">
        <v>21</v>
      </c>
      <c r="H77" s="27" t="s">
        <v>78</v>
      </c>
      <c r="I77" s="21" t="s">
        <v>20</v>
      </c>
      <c r="J77" s="21">
        <v>0</v>
      </c>
      <c r="K77" s="21">
        <v>0</v>
      </c>
      <c r="L77" s="24">
        <f>VLOOKUP($V77,Бодови!$A$2:$P$37,14,FALSE)</f>
        <v>40</v>
      </c>
      <c r="M77" s="24">
        <f>VLOOKUP($V77,Бодови!$A$2:$P$37,15,FALSE)</f>
        <v>0</v>
      </c>
      <c r="N77" s="24">
        <f t="shared" si="15"/>
        <v>0</v>
      </c>
      <c r="O77" s="24">
        <f>IF(J77=3,VLOOKUP($V77,Бодови!$A$2:$P$37,16,FALSE),0)</f>
        <v>0</v>
      </c>
      <c r="P77" s="24">
        <f t="shared" si="16"/>
        <v>0</v>
      </c>
      <c r="Q77" s="79">
        <f t="shared" si="14"/>
        <v>40</v>
      </c>
      <c r="R77" s="24">
        <f>VLOOKUP(D77,Параметри!$B$2:$C$12,2,FALSE)</f>
        <v>10</v>
      </c>
      <c r="S77" s="24">
        <f>VLOOKUP(E77,Параметри!$F$2:$G$6,2,FALSE)</f>
        <v>3</v>
      </c>
      <c r="T77" s="24">
        <f>VLOOKUP(G77,Параметри!$J$2:$K$6,2,FALSE)</f>
        <v>3</v>
      </c>
      <c r="U77" s="24">
        <f>VLOOKUP(I77,Параметри!$N$2:$O$7,2,FALSE)</f>
        <v>3</v>
      </c>
      <c r="V77" s="24" t="str">
        <f t="shared" si="17"/>
        <v>10333</v>
      </c>
    </row>
    <row r="78" spans="1:22" hidden="1" x14ac:dyDescent="0.55000000000000004">
      <c r="A78" s="24" t="s">
        <v>251</v>
      </c>
      <c r="B78" s="24" t="s">
        <v>252</v>
      </c>
      <c r="C78" s="25" t="s">
        <v>195</v>
      </c>
      <c r="D78" s="21" t="s">
        <v>15</v>
      </c>
      <c r="E78" s="21" t="s">
        <v>30</v>
      </c>
      <c r="F78" s="21" t="s">
        <v>89</v>
      </c>
      <c r="G78" s="21" t="s">
        <v>21</v>
      </c>
      <c r="H78" s="27" t="s">
        <v>78</v>
      </c>
      <c r="I78" s="21" t="s">
        <v>20</v>
      </c>
      <c r="J78" s="21">
        <v>0</v>
      </c>
      <c r="K78" s="21">
        <v>0</v>
      </c>
      <c r="L78" s="24">
        <f>VLOOKUP($V78,Бодови!$A$2:$P$37,14,FALSE)</f>
        <v>40</v>
      </c>
      <c r="M78" s="24">
        <f>VLOOKUP($V78,Бодови!$A$2:$P$37,15,FALSE)</f>
        <v>0</v>
      </c>
      <c r="N78" s="24">
        <f t="shared" si="15"/>
        <v>0</v>
      </c>
      <c r="O78" s="24">
        <f>IF(J78=3,VLOOKUP($V78,Бодови!$A$2:$P$37,16,FALSE),0)</f>
        <v>0</v>
      </c>
      <c r="P78" s="24">
        <f t="shared" si="16"/>
        <v>0</v>
      </c>
      <c r="Q78" s="79">
        <f t="shared" si="14"/>
        <v>40</v>
      </c>
      <c r="R78" s="24">
        <f>VLOOKUP(D78,Параметри!$B$2:$C$12,2,FALSE)</f>
        <v>10</v>
      </c>
      <c r="S78" s="24">
        <f>VLOOKUP(E78,Параметри!$F$2:$G$6,2,FALSE)</f>
        <v>3</v>
      </c>
      <c r="T78" s="24">
        <f>VLOOKUP(G78,Параметри!$J$2:$K$6,2,FALSE)</f>
        <v>3</v>
      </c>
      <c r="U78" s="24">
        <f>VLOOKUP(I78,Параметри!$N$2:$O$7,2,FALSE)</f>
        <v>3</v>
      </c>
      <c r="V78" s="24" t="str">
        <f t="shared" si="17"/>
        <v>10333</v>
      </c>
    </row>
    <row r="79" spans="1:22" hidden="1" x14ac:dyDescent="0.55000000000000004">
      <c r="A79" s="24" t="s">
        <v>130</v>
      </c>
      <c r="B79" s="24" t="s">
        <v>219</v>
      </c>
      <c r="C79" s="25" t="s">
        <v>195</v>
      </c>
      <c r="D79" s="21" t="s">
        <v>15</v>
      </c>
      <c r="E79" s="21" t="s">
        <v>30</v>
      </c>
      <c r="F79" s="21" t="s">
        <v>89</v>
      </c>
      <c r="G79" s="21" t="s">
        <v>21</v>
      </c>
      <c r="H79" s="27" t="s">
        <v>79</v>
      </c>
      <c r="I79" s="21" t="s">
        <v>18</v>
      </c>
      <c r="J79" s="21">
        <v>0</v>
      </c>
      <c r="K79" s="21">
        <v>0</v>
      </c>
      <c r="L79" s="24">
        <f>VLOOKUP($V79,Бодови!$A$2:$P$37,14,FALSE)</f>
        <v>100</v>
      </c>
      <c r="M79" s="24">
        <f>VLOOKUP($V79,Бодови!$A$2:$P$37,15,FALSE)</f>
        <v>0</v>
      </c>
      <c r="N79" s="24">
        <f t="shared" si="15"/>
        <v>0</v>
      </c>
      <c r="O79" s="24">
        <f>IF(J79=3,VLOOKUP($V79,Бодови!$A$2:$P$37,16,FALSE),0)</f>
        <v>0</v>
      </c>
      <c r="P79" s="24">
        <f t="shared" si="16"/>
        <v>0</v>
      </c>
      <c r="Q79" s="79">
        <f t="shared" si="14"/>
        <v>100</v>
      </c>
      <c r="R79" s="24">
        <f>VLOOKUP(D79,Параметри!$B$2:$C$12,2,FALSE)</f>
        <v>10</v>
      </c>
      <c r="S79" s="24">
        <f>VLOOKUP(E79,Параметри!$F$2:$G$6,2,FALSE)</f>
        <v>3</v>
      </c>
      <c r="T79" s="24">
        <f>VLOOKUP(G79,Параметри!$J$2:$K$6,2,FALSE)</f>
        <v>3</v>
      </c>
      <c r="U79" s="24">
        <f>VLOOKUP(I79,Параметри!$N$2:$O$7,2,FALSE)</f>
        <v>1</v>
      </c>
      <c r="V79" s="24" t="str">
        <f t="shared" si="17"/>
        <v>10331</v>
      </c>
    </row>
    <row r="80" spans="1:22" hidden="1" x14ac:dyDescent="0.55000000000000004">
      <c r="A80" s="24" t="s">
        <v>253</v>
      </c>
      <c r="B80" s="24" t="s">
        <v>124</v>
      </c>
      <c r="C80" s="25" t="s">
        <v>195</v>
      </c>
      <c r="D80" s="21" t="s">
        <v>15</v>
      </c>
      <c r="E80" s="21" t="s">
        <v>30</v>
      </c>
      <c r="F80" s="21" t="s">
        <v>89</v>
      </c>
      <c r="G80" s="21" t="s">
        <v>21</v>
      </c>
      <c r="H80" s="27" t="s">
        <v>79</v>
      </c>
      <c r="I80" s="21" t="s">
        <v>19</v>
      </c>
      <c r="J80" s="21">
        <v>0</v>
      </c>
      <c r="K80" s="21">
        <v>0</v>
      </c>
      <c r="L80" s="24">
        <f>VLOOKUP($V80,Бодови!$A$2:$P$37,14,FALSE)</f>
        <v>70</v>
      </c>
      <c r="M80" s="24">
        <f>VLOOKUP($V80,Бодови!$A$2:$P$37,15,FALSE)</f>
        <v>0</v>
      </c>
      <c r="N80" s="24">
        <f t="shared" si="15"/>
        <v>0</v>
      </c>
      <c r="O80" s="24">
        <f>IF(J80=3,VLOOKUP($V80,Бодови!$A$2:$P$37,16,FALSE),0)</f>
        <v>0</v>
      </c>
      <c r="P80" s="24">
        <f t="shared" si="16"/>
        <v>0</v>
      </c>
      <c r="Q80" s="79">
        <f t="shared" si="14"/>
        <v>70</v>
      </c>
      <c r="R80" s="24">
        <f>VLOOKUP(D80,Параметри!$B$2:$C$12,2,FALSE)</f>
        <v>10</v>
      </c>
      <c r="S80" s="24">
        <f>VLOOKUP(E80,Параметри!$F$2:$G$6,2,FALSE)</f>
        <v>3</v>
      </c>
      <c r="T80" s="24">
        <f>VLOOKUP(G80,Параметри!$J$2:$K$6,2,FALSE)</f>
        <v>3</v>
      </c>
      <c r="U80" s="24">
        <f>VLOOKUP(I80,Параметри!$N$2:$O$7,2,FALSE)</f>
        <v>2</v>
      </c>
      <c r="V80" s="24" t="str">
        <f t="shared" si="17"/>
        <v>10332</v>
      </c>
    </row>
    <row r="81" spans="1:22" hidden="1" x14ac:dyDescent="0.55000000000000004">
      <c r="A81" s="24" t="s">
        <v>132</v>
      </c>
      <c r="B81" s="24" t="s">
        <v>117</v>
      </c>
      <c r="C81" s="25" t="s">
        <v>195</v>
      </c>
      <c r="D81" s="21" t="s">
        <v>15</v>
      </c>
      <c r="E81" s="21" t="s">
        <v>30</v>
      </c>
      <c r="F81" s="21" t="s">
        <v>89</v>
      </c>
      <c r="G81" s="21" t="s">
        <v>21</v>
      </c>
      <c r="H81" s="27" t="s">
        <v>79</v>
      </c>
      <c r="I81" s="21" t="s">
        <v>20</v>
      </c>
      <c r="J81" s="21">
        <v>0</v>
      </c>
      <c r="K81" s="21">
        <v>0</v>
      </c>
      <c r="L81" s="24">
        <f>VLOOKUP($V81,Бодови!$A$2:$P$37,14,FALSE)</f>
        <v>40</v>
      </c>
      <c r="M81" s="24">
        <f>VLOOKUP($V81,Бодови!$A$2:$P$37,15,FALSE)</f>
        <v>0</v>
      </c>
      <c r="N81" s="24">
        <f t="shared" si="15"/>
        <v>0</v>
      </c>
      <c r="O81" s="24">
        <f>IF(J81=3,VLOOKUP($V81,Бодови!$A$2:$P$37,16,FALSE),0)</f>
        <v>0</v>
      </c>
      <c r="P81" s="24">
        <f t="shared" si="16"/>
        <v>0</v>
      </c>
      <c r="Q81" s="79">
        <f t="shared" si="14"/>
        <v>40</v>
      </c>
      <c r="R81" s="24">
        <f>VLOOKUP(D81,Параметри!$B$2:$C$12,2,FALSE)</f>
        <v>10</v>
      </c>
      <c r="S81" s="24">
        <f>VLOOKUP(E81,Параметри!$F$2:$G$6,2,FALSE)</f>
        <v>3</v>
      </c>
      <c r="T81" s="24">
        <f>VLOOKUP(G81,Параметри!$J$2:$K$6,2,FALSE)</f>
        <v>3</v>
      </c>
      <c r="U81" s="24">
        <f>VLOOKUP(I81,Параметри!$N$2:$O$7,2,FALSE)</f>
        <v>3</v>
      </c>
      <c r="V81" s="24" t="str">
        <f t="shared" si="17"/>
        <v>10333</v>
      </c>
    </row>
    <row r="82" spans="1:22" hidden="1" x14ac:dyDescent="0.55000000000000004">
      <c r="A82" s="24" t="s">
        <v>167</v>
      </c>
      <c r="B82" s="24" t="s">
        <v>252</v>
      </c>
      <c r="C82" s="25" t="s">
        <v>195</v>
      </c>
      <c r="D82" s="21" t="s">
        <v>15</v>
      </c>
      <c r="E82" s="21" t="s">
        <v>30</v>
      </c>
      <c r="F82" s="21" t="s">
        <v>89</v>
      </c>
      <c r="G82" s="21" t="s">
        <v>21</v>
      </c>
      <c r="H82" s="27" t="s">
        <v>79</v>
      </c>
      <c r="I82" s="21" t="s">
        <v>20</v>
      </c>
      <c r="J82" s="21">
        <v>0</v>
      </c>
      <c r="K82" s="21">
        <v>0</v>
      </c>
      <c r="L82" s="24">
        <f>VLOOKUP($V82,Бодови!$A$2:$P$37,14,FALSE)</f>
        <v>40</v>
      </c>
      <c r="M82" s="24">
        <f>VLOOKUP($V82,Бодови!$A$2:$P$37,15,FALSE)</f>
        <v>0</v>
      </c>
      <c r="N82" s="24">
        <f t="shared" si="15"/>
        <v>0</v>
      </c>
      <c r="O82" s="24">
        <f>IF(J82=3,VLOOKUP($V82,Бодови!$A$2:$P$37,16,FALSE),0)</f>
        <v>0</v>
      </c>
      <c r="P82" s="24">
        <f t="shared" si="16"/>
        <v>0</v>
      </c>
      <c r="Q82" s="79">
        <f t="shared" si="14"/>
        <v>40</v>
      </c>
      <c r="R82" s="24">
        <f>VLOOKUP(D82,Параметри!$B$2:$C$12,2,FALSE)</f>
        <v>10</v>
      </c>
      <c r="S82" s="24">
        <f>VLOOKUP(E82,Параметри!$F$2:$G$6,2,FALSE)</f>
        <v>3</v>
      </c>
      <c r="T82" s="24">
        <f>VLOOKUP(G82,Параметри!$J$2:$K$6,2,FALSE)</f>
        <v>3</v>
      </c>
      <c r="U82" s="24">
        <f>VLOOKUP(I82,Параметри!$N$2:$O$7,2,FALSE)</f>
        <v>3</v>
      </c>
      <c r="V82" s="24" t="str">
        <f t="shared" si="17"/>
        <v>10333</v>
      </c>
    </row>
    <row r="83" spans="1:22" hidden="1" x14ac:dyDescent="0.55000000000000004">
      <c r="A83" s="24" t="s">
        <v>170</v>
      </c>
      <c r="B83" s="24" t="s">
        <v>115</v>
      </c>
      <c r="C83" s="25" t="s">
        <v>195</v>
      </c>
      <c r="D83" s="21" t="s">
        <v>15</v>
      </c>
      <c r="E83" s="21" t="s">
        <v>30</v>
      </c>
      <c r="F83" s="21" t="s">
        <v>89</v>
      </c>
      <c r="G83" s="21" t="s">
        <v>21</v>
      </c>
      <c r="H83" s="27" t="s">
        <v>80</v>
      </c>
      <c r="I83" s="21" t="s">
        <v>18</v>
      </c>
      <c r="J83" s="21">
        <v>0</v>
      </c>
      <c r="K83" s="21">
        <v>0</v>
      </c>
      <c r="L83" s="24">
        <f>VLOOKUP($V83,Бодови!$A$2:$P$37,14,FALSE)</f>
        <v>100</v>
      </c>
      <c r="M83" s="24">
        <f>VLOOKUP($V83,Бодови!$A$2:$P$37,15,FALSE)</f>
        <v>0</v>
      </c>
      <c r="N83" s="24">
        <f t="shared" si="15"/>
        <v>0</v>
      </c>
      <c r="O83" s="24">
        <f>IF(J83=3,VLOOKUP($V83,Бодови!$A$2:$P$37,16,FALSE),0)</f>
        <v>0</v>
      </c>
      <c r="P83" s="24">
        <f t="shared" si="16"/>
        <v>0</v>
      </c>
      <c r="Q83" s="79">
        <f t="shared" si="14"/>
        <v>100</v>
      </c>
      <c r="R83" s="24">
        <f>VLOOKUP(D83,Параметри!$B$2:$C$12,2,FALSE)</f>
        <v>10</v>
      </c>
      <c r="S83" s="24">
        <f>VLOOKUP(E83,Параметри!$F$2:$G$6,2,FALSE)</f>
        <v>3</v>
      </c>
      <c r="T83" s="24">
        <f>VLOOKUP(G83,Параметри!$J$2:$K$6,2,FALSE)</f>
        <v>3</v>
      </c>
      <c r="U83" s="24">
        <f>VLOOKUP(I83,Параметри!$N$2:$O$7,2,FALSE)</f>
        <v>1</v>
      </c>
      <c r="V83" s="24" t="str">
        <f t="shared" si="17"/>
        <v>10331</v>
      </c>
    </row>
    <row r="84" spans="1:22" hidden="1" x14ac:dyDescent="0.55000000000000004">
      <c r="A84" s="24" t="s">
        <v>171</v>
      </c>
      <c r="B84" s="24" t="s">
        <v>238</v>
      </c>
      <c r="C84" s="25" t="s">
        <v>195</v>
      </c>
      <c r="D84" s="21" t="s">
        <v>15</v>
      </c>
      <c r="E84" s="21" t="s">
        <v>30</v>
      </c>
      <c r="F84" s="21" t="s">
        <v>89</v>
      </c>
      <c r="G84" s="21" t="s">
        <v>21</v>
      </c>
      <c r="H84" s="27" t="s">
        <v>80</v>
      </c>
      <c r="I84" s="21" t="s">
        <v>19</v>
      </c>
      <c r="J84" s="21">
        <v>0</v>
      </c>
      <c r="K84" s="21">
        <v>0</v>
      </c>
      <c r="L84" s="24">
        <f>VLOOKUP($V84,Бодови!$A$2:$P$37,14,FALSE)</f>
        <v>70</v>
      </c>
      <c r="M84" s="24">
        <f>VLOOKUP($V84,Бодови!$A$2:$P$37,15,FALSE)</f>
        <v>0</v>
      </c>
      <c r="N84" s="24">
        <f t="shared" si="15"/>
        <v>0</v>
      </c>
      <c r="O84" s="24">
        <f>IF(J84=3,VLOOKUP($V84,Бодови!$A$2:$P$37,16,FALSE),0)</f>
        <v>0</v>
      </c>
      <c r="P84" s="24">
        <f t="shared" si="16"/>
        <v>0</v>
      </c>
      <c r="Q84" s="79">
        <f t="shared" si="14"/>
        <v>70</v>
      </c>
      <c r="R84" s="24">
        <f>VLOOKUP(D84,Параметри!$B$2:$C$12,2,FALSE)</f>
        <v>10</v>
      </c>
      <c r="S84" s="24">
        <f>VLOOKUP(E84,Параметри!$F$2:$G$6,2,FALSE)</f>
        <v>3</v>
      </c>
      <c r="T84" s="24">
        <f>VLOOKUP(G84,Параметри!$J$2:$K$6,2,FALSE)</f>
        <v>3</v>
      </c>
      <c r="U84" s="24">
        <f>VLOOKUP(I84,Параметри!$N$2:$O$7,2,FALSE)</f>
        <v>2</v>
      </c>
      <c r="V84" s="24" t="str">
        <f t="shared" si="17"/>
        <v>10332</v>
      </c>
    </row>
    <row r="85" spans="1:22" hidden="1" x14ac:dyDescent="0.55000000000000004">
      <c r="A85" s="24" t="s">
        <v>138</v>
      </c>
      <c r="B85" s="24" t="s">
        <v>225</v>
      </c>
      <c r="C85" s="25" t="s">
        <v>195</v>
      </c>
      <c r="D85" s="21" t="s">
        <v>15</v>
      </c>
      <c r="E85" s="21" t="s">
        <v>30</v>
      </c>
      <c r="F85" s="21" t="s">
        <v>89</v>
      </c>
      <c r="G85" s="21" t="s">
        <v>21</v>
      </c>
      <c r="H85" s="27" t="s">
        <v>80</v>
      </c>
      <c r="I85" s="21" t="s">
        <v>20</v>
      </c>
      <c r="J85" s="21">
        <v>0</v>
      </c>
      <c r="K85" s="21">
        <v>0</v>
      </c>
      <c r="L85" s="24">
        <f>VLOOKUP($V85,Бодови!$A$2:$P$37,14,FALSE)</f>
        <v>40</v>
      </c>
      <c r="M85" s="24">
        <f>VLOOKUP($V85,Бодови!$A$2:$P$37,15,FALSE)</f>
        <v>0</v>
      </c>
      <c r="N85" s="24">
        <f t="shared" si="15"/>
        <v>0</v>
      </c>
      <c r="O85" s="24">
        <f>IF(J85=3,VLOOKUP($V85,Бодови!$A$2:$P$37,16,FALSE),0)</f>
        <v>0</v>
      </c>
      <c r="P85" s="24">
        <f t="shared" si="16"/>
        <v>0</v>
      </c>
      <c r="Q85" s="79">
        <f t="shared" si="14"/>
        <v>40</v>
      </c>
      <c r="R85" s="24">
        <f>VLOOKUP(D85,Параметри!$B$2:$C$12,2,FALSE)</f>
        <v>10</v>
      </c>
      <c r="S85" s="24">
        <f>VLOOKUP(E85,Параметри!$F$2:$G$6,2,FALSE)</f>
        <v>3</v>
      </c>
      <c r="T85" s="24">
        <f>VLOOKUP(G85,Параметри!$J$2:$K$6,2,FALSE)</f>
        <v>3</v>
      </c>
      <c r="U85" s="24">
        <f>VLOOKUP(I85,Параметри!$N$2:$O$7,2,FALSE)</f>
        <v>3</v>
      </c>
      <c r="V85" s="24" t="str">
        <f t="shared" si="17"/>
        <v>10333</v>
      </c>
    </row>
    <row r="86" spans="1:22" hidden="1" x14ac:dyDescent="0.55000000000000004">
      <c r="A86" s="24" t="s">
        <v>254</v>
      </c>
      <c r="B86" s="24" t="s">
        <v>111</v>
      </c>
      <c r="C86" s="25" t="s">
        <v>195</v>
      </c>
      <c r="D86" s="21" t="s">
        <v>15</v>
      </c>
      <c r="E86" s="21" t="s">
        <v>30</v>
      </c>
      <c r="F86" s="21" t="s">
        <v>89</v>
      </c>
      <c r="G86" s="21" t="s">
        <v>21</v>
      </c>
      <c r="H86" s="27" t="s">
        <v>80</v>
      </c>
      <c r="I86" s="21" t="s">
        <v>20</v>
      </c>
      <c r="J86" s="21">
        <v>0</v>
      </c>
      <c r="K86" s="21">
        <v>0</v>
      </c>
      <c r="L86" s="24">
        <f>VLOOKUP($V86,Бодови!$A$2:$P$37,14,FALSE)</f>
        <v>40</v>
      </c>
      <c r="M86" s="24">
        <f>VLOOKUP($V86,Бодови!$A$2:$P$37,15,FALSE)</f>
        <v>0</v>
      </c>
      <c r="N86" s="24">
        <f t="shared" si="15"/>
        <v>0</v>
      </c>
      <c r="O86" s="24">
        <f>IF(J86=3,VLOOKUP($V86,Бодови!$A$2:$P$37,16,FALSE),0)</f>
        <v>0</v>
      </c>
      <c r="P86" s="24">
        <f t="shared" si="16"/>
        <v>0</v>
      </c>
      <c r="Q86" s="79">
        <f t="shared" si="14"/>
        <v>40</v>
      </c>
      <c r="R86" s="24">
        <f>VLOOKUP(D86,Параметри!$B$2:$C$12,2,FALSE)</f>
        <v>10</v>
      </c>
      <c r="S86" s="24">
        <f>VLOOKUP(E86,Параметри!$F$2:$G$6,2,FALSE)</f>
        <v>3</v>
      </c>
      <c r="T86" s="24">
        <f>VLOOKUP(G86,Параметри!$J$2:$K$6,2,FALSE)</f>
        <v>3</v>
      </c>
      <c r="U86" s="24">
        <f>VLOOKUP(I86,Параметри!$N$2:$O$7,2,FALSE)</f>
        <v>3</v>
      </c>
      <c r="V86" s="24" t="str">
        <f t="shared" si="17"/>
        <v>10333</v>
      </c>
    </row>
    <row r="87" spans="1:22" hidden="1" x14ac:dyDescent="0.55000000000000004">
      <c r="A87" s="24" t="s">
        <v>174</v>
      </c>
      <c r="B87" s="24" t="s">
        <v>67</v>
      </c>
      <c r="C87" s="25" t="s">
        <v>195</v>
      </c>
      <c r="D87" s="21" t="s">
        <v>15</v>
      </c>
      <c r="E87" s="21" t="s">
        <v>30</v>
      </c>
      <c r="F87" s="21" t="s">
        <v>89</v>
      </c>
      <c r="G87" s="21" t="s">
        <v>21</v>
      </c>
      <c r="H87" s="27" t="s">
        <v>176</v>
      </c>
      <c r="I87" s="21" t="s">
        <v>18</v>
      </c>
      <c r="J87" s="21">
        <v>0</v>
      </c>
      <c r="K87" s="21">
        <v>0</v>
      </c>
      <c r="L87" s="24">
        <f>VLOOKUP($V87,Бодови!$A$2:$P$37,14,FALSE)</f>
        <v>100</v>
      </c>
      <c r="M87" s="24">
        <f>VLOOKUP($V87,Бодови!$A$2:$P$37,15,FALSE)</f>
        <v>0</v>
      </c>
      <c r="N87" s="24">
        <f t="shared" si="15"/>
        <v>0</v>
      </c>
      <c r="O87" s="24">
        <f>IF(J87=3,VLOOKUP($V87,Бодови!$A$2:$P$37,16,FALSE),0)</f>
        <v>0</v>
      </c>
      <c r="P87" s="24">
        <f t="shared" si="16"/>
        <v>0</v>
      </c>
      <c r="Q87" s="79">
        <f t="shared" si="14"/>
        <v>100</v>
      </c>
      <c r="R87" s="24">
        <f>VLOOKUP(D87,Параметри!$B$2:$C$12,2,FALSE)</f>
        <v>10</v>
      </c>
      <c r="S87" s="24">
        <f>VLOOKUP(E87,Параметри!$F$2:$G$6,2,FALSE)</f>
        <v>3</v>
      </c>
      <c r="T87" s="24">
        <f>VLOOKUP(G87,Параметри!$J$2:$K$6,2,FALSE)</f>
        <v>3</v>
      </c>
      <c r="U87" s="24">
        <f>VLOOKUP(I87,Параметри!$N$2:$O$7,2,FALSE)</f>
        <v>1</v>
      </c>
      <c r="V87" s="24" t="str">
        <f t="shared" si="17"/>
        <v>10331</v>
      </c>
    </row>
    <row r="88" spans="1:22" hidden="1" x14ac:dyDescent="0.55000000000000004">
      <c r="A88" s="24" t="s">
        <v>166</v>
      </c>
      <c r="B88" s="24" t="s">
        <v>238</v>
      </c>
      <c r="C88" s="25" t="s">
        <v>195</v>
      </c>
      <c r="D88" s="21" t="s">
        <v>15</v>
      </c>
      <c r="E88" s="21" t="s">
        <v>30</v>
      </c>
      <c r="F88" s="21" t="s">
        <v>89</v>
      </c>
      <c r="G88" s="21" t="s">
        <v>21</v>
      </c>
      <c r="H88" s="27" t="s">
        <v>176</v>
      </c>
      <c r="I88" s="21" t="s">
        <v>19</v>
      </c>
      <c r="J88" s="21">
        <v>0</v>
      </c>
      <c r="K88" s="21">
        <v>0</v>
      </c>
      <c r="L88" s="24">
        <f>VLOOKUP($V88,Бодови!$A$2:$P$37,14,FALSE)</f>
        <v>70</v>
      </c>
      <c r="M88" s="24">
        <f>VLOOKUP($V88,Бодови!$A$2:$P$37,15,FALSE)</f>
        <v>0</v>
      </c>
      <c r="N88" s="24">
        <f t="shared" si="15"/>
        <v>0</v>
      </c>
      <c r="O88" s="24">
        <f>IF(J88=3,VLOOKUP($V88,Бодови!$A$2:$P$37,16,FALSE),0)</f>
        <v>0</v>
      </c>
      <c r="P88" s="24">
        <f t="shared" si="16"/>
        <v>0</v>
      </c>
      <c r="Q88" s="79">
        <f t="shared" si="14"/>
        <v>70</v>
      </c>
      <c r="R88" s="24">
        <f>VLOOKUP(D88,Параметри!$B$2:$C$12,2,FALSE)</f>
        <v>10</v>
      </c>
      <c r="S88" s="24">
        <f>VLOOKUP(E88,Параметри!$F$2:$G$6,2,FALSE)</f>
        <v>3</v>
      </c>
      <c r="T88" s="24">
        <f>VLOOKUP(G88,Параметри!$J$2:$K$6,2,FALSE)</f>
        <v>3</v>
      </c>
      <c r="U88" s="24">
        <f>VLOOKUP(I88,Параметри!$N$2:$O$7,2,FALSE)</f>
        <v>2</v>
      </c>
      <c r="V88" s="24" t="str">
        <f t="shared" si="17"/>
        <v>10332</v>
      </c>
    </row>
    <row r="89" spans="1:22" hidden="1" x14ac:dyDescent="0.55000000000000004">
      <c r="A89" s="24" t="s">
        <v>255</v>
      </c>
      <c r="B89" s="24" t="s">
        <v>69</v>
      </c>
      <c r="C89" s="25" t="s">
        <v>195</v>
      </c>
      <c r="D89" s="21" t="s">
        <v>15</v>
      </c>
      <c r="E89" s="21" t="s">
        <v>30</v>
      </c>
      <c r="F89" s="21" t="s">
        <v>89</v>
      </c>
      <c r="G89" s="21" t="s">
        <v>21</v>
      </c>
      <c r="H89" s="27" t="s">
        <v>176</v>
      </c>
      <c r="I89" s="21" t="s">
        <v>20</v>
      </c>
      <c r="J89" s="21">
        <v>0</v>
      </c>
      <c r="K89" s="21">
        <v>0</v>
      </c>
      <c r="L89" s="24">
        <f>VLOOKUP($V89,Бодови!$A$2:$P$37,14,FALSE)</f>
        <v>40</v>
      </c>
      <c r="M89" s="24">
        <f>VLOOKUP($V89,Бодови!$A$2:$P$37,15,FALSE)</f>
        <v>0</v>
      </c>
      <c r="N89" s="24">
        <f t="shared" si="15"/>
        <v>0</v>
      </c>
      <c r="O89" s="24">
        <f>IF(J89=3,VLOOKUP($V89,Бодови!$A$2:$P$37,16,FALSE),0)</f>
        <v>0</v>
      </c>
      <c r="P89" s="24">
        <f t="shared" si="16"/>
        <v>0</v>
      </c>
      <c r="Q89" s="79">
        <f t="shared" si="14"/>
        <v>40</v>
      </c>
      <c r="R89" s="24">
        <f>VLOOKUP(D89,Параметри!$B$2:$C$12,2,FALSE)</f>
        <v>10</v>
      </c>
      <c r="S89" s="24">
        <f>VLOOKUP(E89,Параметри!$F$2:$G$6,2,FALSE)</f>
        <v>3</v>
      </c>
      <c r="T89" s="24">
        <f>VLOOKUP(G89,Параметри!$J$2:$K$6,2,FALSE)</f>
        <v>3</v>
      </c>
      <c r="U89" s="24">
        <f>VLOOKUP(I89,Параметри!$N$2:$O$7,2,FALSE)</f>
        <v>3</v>
      </c>
      <c r="V89" s="24" t="str">
        <f t="shared" si="17"/>
        <v>10333</v>
      </c>
    </row>
    <row r="90" spans="1:22" hidden="1" x14ac:dyDescent="0.55000000000000004">
      <c r="A90" s="24" t="s">
        <v>136</v>
      </c>
      <c r="B90" s="24" t="s">
        <v>252</v>
      </c>
      <c r="C90" s="25" t="s">
        <v>195</v>
      </c>
      <c r="D90" s="21" t="s">
        <v>15</v>
      </c>
      <c r="E90" s="21" t="s">
        <v>30</v>
      </c>
      <c r="F90" s="21" t="s">
        <v>89</v>
      </c>
      <c r="G90" s="21" t="s">
        <v>21</v>
      </c>
      <c r="H90" s="27" t="s">
        <v>176</v>
      </c>
      <c r="I90" s="21" t="s">
        <v>20</v>
      </c>
      <c r="J90" s="21">
        <v>0</v>
      </c>
      <c r="K90" s="21">
        <v>0</v>
      </c>
      <c r="L90" s="24">
        <f>VLOOKUP($V90,Бодови!$A$2:$P$37,14,FALSE)</f>
        <v>40</v>
      </c>
      <c r="M90" s="24">
        <f>VLOOKUP($V90,Бодови!$A$2:$P$37,15,FALSE)</f>
        <v>0</v>
      </c>
      <c r="N90" s="24">
        <f t="shared" si="15"/>
        <v>0</v>
      </c>
      <c r="O90" s="24">
        <f>IF(J90=3,VLOOKUP($V90,Бодови!$A$2:$P$37,16,FALSE),0)</f>
        <v>0</v>
      </c>
      <c r="P90" s="24">
        <f t="shared" si="16"/>
        <v>0</v>
      </c>
      <c r="Q90" s="79">
        <f t="shared" si="14"/>
        <v>40</v>
      </c>
      <c r="R90" s="24">
        <f>VLOOKUP(D90,Параметри!$B$2:$C$12,2,FALSE)</f>
        <v>10</v>
      </c>
      <c r="S90" s="24">
        <f>VLOOKUP(E90,Параметри!$F$2:$G$6,2,FALSE)</f>
        <v>3</v>
      </c>
      <c r="T90" s="24">
        <f>VLOOKUP(G90,Параметри!$J$2:$K$6,2,FALSE)</f>
        <v>3</v>
      </c>
      <c r="U90" s="24">
        <f>VLOOKUP(I90,Параметри!$N$2:$O$7,2,FALSE)</f>
        <v>3</v>
      </c>
      <c r="V90" s="24" t="str">
        <f t="shared" si="17"/>
        <v>10333</v>
      </c>
    </row>
    <row r="91" spans="1:22" hidden="1" x14ac:dyDescent="0.55000000000000004">
      <c r="A91" s="24" t="s">
        <v>179</v>
      </c>
      <c r="B91" s="24" t="s">
        <v>67</v>
      </c>
      <c r="C91" s="25" t="s">
        <v>195</v>
      </c>
      <c r="D91" s="21" t="s">
        <v>15</v>
      </c>
      <c r="E91" s="21" t="s">
        <v>30</v>
      </c>
      <c r="F91" s="21" t="s">
        <v>89</v>
      </c>
      <c r="G91" s="21" t="s">
        <v>21</v>
      </c>
      <c r="H91" s="27" t="s">
        <v>177</v>
      </c>
      <c r="I91" s="21" t="s">
        <v>18</v>
      </c>
      <c r="J91" s="21">
        <v>0</v>
      </c>
      <c r="K91" s="21">
        <v>0</v>
      </c>
      <c r="L91" s="24">
        <f>VLOOKUP($V91,Бодови!$A$2:$P$37,14,FALSE)</f>
        <v>100</v>
      </c>
      <c r="M91" s="24">
        <f>VLOOKUP($V91,Бодови!$A$2:$P$37,15,FALSE)</f>
        <v>0</v>
      </c>
      <c r="N91" s="24">
        <f t="shared" si="15"/>
        <v>0</v>
      </c>
      <c r="O91" s="24">
        <f>IF(J91=3,VLOOKUP($V91,Бодови!$A$2:$P$37,16,FALSE),0)</f>
        <v>0</v>
      </c>
      <c r="P91" s="24">
        <f t="shared" si="16"/>
        <v>0</v>
      </c>
      <c r="Q91" s="79">
        <f t="shared" si="14"/>
        <v>100</v>
      </c>
      <c r="R91" s="24">
        <f>VLOOKUP(D91,Параметри!$B$2:$C$12,2,FALSE)</f>
        <v>10</v>
      </c>
      <c r="S91" s="24">
        <f>VLOOKUP(E91,Параметри!$F$2:$G$6,2,FALSE)</f>
        <v>3</v>
      </c>
      <c r="T91" s="24">
        <f>VLOOKUP(G91,Параметри!$J$2:$K$6,2,FALSE)</f>
        <v>3</v>
      </c>
      <c r="U91" s="24">
        <f>VLOOKUP(I91,Параметри!$N$2:$O$7,2,FALSE)</f>
        <v>1</v>
      </c>
      <c r="V91" s="24" t="str">
        <f t="shared" si="17"/>
        <v>10331</v>
      </c>
    </row>
    <row r="92" spans="1:22" hidden="1" x14ac:dyDescent="0.55000000000000004">
      <c r="A92" s="24" t="s">
        <v>180</v>
      </c>
      <c r="B92" s="24" t="s">
        <v>66</v>
      </c>
      <c r="C92" s="25" t="s">
        <v>195</v>
      </c>
      <c r="D92" s="21" t="s">
        <v>15</v>
      </c>
      <c r="E92" s="21" t="s">
        <v>30</v>
      </c>
      <c r="F92" s="21" t="s">
        <v>89</v>
      </c>
      <c r="G92" s="21" t="s">
        <v>21</v>
      </c>
      <c r="H92" s="27" t="s">
        <v>177</v>
      </c>
      <c r="I92" s="21" t="s">
        <v>19</v>
      </c>
      <c r="J92" s="21">
        <v>0</v>
      </c>
      <c r="K92" s="21">
        <v>0</v>
      </c>
      <c r="L92" s="24">
        <f>VLOOKUP($V92,Бодови!$A$2:$P$37,14,FALSE)</f>
        <v>70</v>
      </c>
      <c r="M92" s="24">
        <f>VLOOKUP($V92,Бодови!$A$2:$P$37,15,FALSE)</f>
        <v>0</v>
      </c>
      <c r="N92" s="24">
        <f t="shared" si="15"/>
        <v>0</v>
      </c>
      <c r="O92" s="24">
        <f>IF(J92=3,VLOOKUP($V92,Бодови!$A$2:$P$37,16,FALSE),0)</f>
        <v>0</v>
      </c>
      <c r="P92" s="24">
        <f t="shared" si="16"/>
        <v>0</v>
      </c>
      <c r="Q92" s="79">
        <f t="shared" si="14"/>
        <v>70</v>
      </c>
      <c r="R92" s="24">
        <f>VLOOKUP(D92,Параметри!$B$2:$C$12,2,FALSE)</f>
        <v>10</v>
      </c>
      <c r="S92" s="24">
        <f>VLOOKUP(E92,Параметри!$F$2:$G$6,2,FALSE)</f>
        <v>3</v>
      </c>
      <c r="T92" s="24">
        <f>VLOOKUP(G92,Параметри!$J$2:$K$6,2,FALSE)</f>
        <v>3</v>
      </c>
      <c r="U92" s="24">
        <f>VLOOKUP(I92,Параметри!$N$2:$O$7,2,FALSE)</f>
        <v>2</v>
      </c>
      <c r="V92" s="24" t="str">
        <f t="shared" si="17"/>
        <v>10332</v>
      </c>
    </row>
    <row r="93" spans="1:22" hidden="1" x14ac:dyDescent="0.55000000000000004">
      <c r="A93" s="24" t="s">
        <v>175</v>
      </c>
      <c r="B93" s="24" t="s">
        <v>215</v>
      </c>
      <c r="C93" s="25" t="s">
        <v>195</v>
      </c>
      <c r="D93" s="21" t="s">
        <v>15</v>
      </c>
      <c r="E93" s="21" t="s">
        <v>30</v>
      </c>
      <c r="F93" s="21" t="s">
        <v>89</v>
      </c>
      <c r="G93" s="21" t="s">
        <v>21</v>
      </c>
      <c r="H93" s="27" t="s">
        <v>177</v>
      </c>
      <c r="I93" s="21" t="s">
        <v>20</v>
      </c>
      <c r="J93" s="21">
        <v>0</v>
      </c>
      <c r="K93" s="21">
        <v>0</v>
      </c>
      <c r="L93" s="24">
        <f>VLOOKUP($V93,Бодови!$A$2:$P$37,14,FALSE)</f>
        <v>40</v>
      </c>
      <c r="M93" s="24">
        <f>VLOOKUP($V93,Бодови!$A$2:$P$37,15,FALSE)</f>
        <v>0</v>
      </c>
      <c r="N93" s="24">
        <f t="shared" si="15"/>
        <v>0</v>
      </c>
      <c r="O93" s="24">
        <f>IF(J93=3,VLOOKUP($V93,Бодови!$A$2:$P$37,16,FALSE),0)</f>
        <v>0</v>
      </c>
      <c r="P93" s="24">
        <f t="shared" si="16"/>
        <v>0</v>
      </c>
      <c r="Q93" s="79">
        <f t="shared" si="14"/>
        <v>40</v>
      </c>
      <c r="R93" s="24">
        <f>VLOOKUP(D93,Параметри!$B$2:$C$12,2,FALSE)</f>
        <v>10</v>
      </c>
      <c r="S93" s="24">
        <f>VLOOKUP(E93,Параметри!$F$2:$G$6,2,FALSE)</f>
        <v>3</v>
      </c>
      <c r="T93" s="24">
        <f>VLOOKUP(G93,Параметри!$J$2:$K$6,2,FALSE)</f>
        <v>3</v>
      </c>
      <c r="U93" s="24">
        <f>VLOOKUP(I93,Параметри!$N$2:$O$7,2,FALSE)</f>
        <v>3</v>
      </c>
      <c r="V93" s="24" t="str">
        <f t="shared" si="17"/>
        <v>10333</v>
      </c>
    </row>
    <row r="94" spans="1:22" hidden="1" x14ac:dyDescent="0.55000000000000004">
      <c r="A94" s="24" t="s">
        <v>256</v>
      </c>
      <c r="B94" s="24" t="s">
        <v>70</v>
      </c>
      <c r="C94" s="25" t="s">
        <v>195</v>
      </c>
      <c r="D94" s="21" t="s">
        <v>15</v>
      </c>
      <c r="E94" s="21" t="s">
        <v>30</v>
      </c>
      <c r="F94" s="21" t="s">
        <v>89</v>
      </c>
      <c r="G94" s="21" t="s">
        <v>21</v>
      </c>
      <c r="H94" s="27" t="s">
        <v>177</v>
      </c>
      <c r="I94" s="21" t="s">
        <v>20</v>
      </c>
      <c r="J94" s="21">
        <v>0</v>
      </c>
      <c r="K94" s="21">
        <v>0</v>
      </c>
      <c r="L94" s="24">
        <f>VLOOKUP($V94,Бодови!$A$2:$P$37,14,FALSE)</f>
        <v>40</v>
      </c>
      <c r="M94" s="24">
        <f>VLOOKUP($V94,Бодови!$A$2:$P$37,15,FALSE)</f>
        <v>0</v>
      </c>
      <c r="N94" s="24">
        <f t="shared" si="15"/>
        <v>0</v>
      </c>
      <c r="O94" s="24">
        <f>IF(J94=3,VLOOKUP($V94,Бодови!$A$2:$P$37,16,FALSE),0)</f>
        <v>0</v>
      </c>
      <c r="P94" s="24">
        <f t="shared" si="16"/>
        <v>0</v>
      </c>
      <c r="Q94" s="79">
        <f t="shared" si="14"/>
        <v>40</v>
      </c>
      <c r="R94" s="24">
        <f>VLOOKUP(D94,Параметри!$B$2:$C$12,2,FALSE)</f>
        <v>10</v>
      </c>
      <c r="S94" s="24">
        <f>VLOOKUP(E94,Параметри!$F$2:$G$6,2,FALSE)</f>
        <v>3</v>
      </c>
      <c r="T94" s="24">
        <f>VLOOKUP(G94,Параметри!$J$2:$K$6,2,FALSE)</f>
        <v>3</v>
      </c>
      <c r="U94" s="24">
        <f>VLOOKUP(I94,Параметри!$N$2:$O$7,2,FALSE)</f>
        <v>3</v>
      </c>
      <c r="V94" s="24" t="str">
        <f t="shared" si="17"/>
        <v>10333</v>
      </c>
    </row>
    <row r="95" spans="1:22" hidden="1" x14ac:dyDescent="0.55000000000000004">
      <c r="A95" s="24" t="s">
        <v>150</v>
      </c>
      <c r="B95" s="24" t="s">
        <v>69</v>
      </c>
      <c r="C95" s="25" t="s">
        <v>195</v>
      </c>
      <c r="D95" s="21" t="s">
        <v>15</v>
      </c>
      <c r="E95" s="21" t="s">
        <v>31</v>
      </c>
      <c r="F95" s="21" t="s">
        <v>88</v>
      </c>
      <c r="G95" s="21" t="s">
        <v>21</v>
      </c>
      <c r="H95" s="27" t="s">
        <v>257</v>
      </c>
      <c r="I95" s="21" t="s">
        <v>18</v>
      </c>
      <c r="J95" s="21">
        <v>0</v>
      </c>
      <c r="K95" s="21">
        <v>0</v>
      </c>
      <c r="L95" s="24">
        <f>VLOOKUP($V95,Бодови!$A$2:$P$37,14,FALSE)</f>
        <v>100</v>
      </c>
      <c r="M95" s="24">
        <f>VLOOKUP($V95,Бодови!$A$2:$P$37,15,FALSE)</f>
        <v>0</v>
      </c>
      <c r="N95" s="24">
        <f t="shared" si="15"/>
        <v>0</v>
      </c>
      <c r="O95" s="24">
        <f>IF(J95=3,VLOOKUP($V95,Бодови!$A$2:$P$37,16,FALSE),0)</f>
        <v>0</v>
      </c>
      <c r="P95" s="24">
        <f t="shared" si="16"/>
        <v>0</v>
      </c>
      <c r="Q95" s="79">
        <f t="shared" si="14"/>
        <v>100</v>
      </c>
      <c r="R95" s="24">
        <f>VLOOKUP(D95,Параметри!$B$2:$C$12,2,FALSE)</f>
        <v>10</v>
      </c>
      <c r="S95" s="24">
        <f>VLOOKUP(E95,Параметри!$F$2:$G$6,2,FALSE)</f>
        <v>2</v>
      </c>
      <c r="T95" s="24">
        <f>VLOOKUP(G95,Параметри!$J$2:$K$6,2,FALSE)</f>
        <v>3</v>
      </c>
      <c r="U95" s="24">
        <f>VLOOKUP(I95,Параметри!$N$2:$O$7,2,FALSE)</f>
        <v>1</v>
      </c>
      <c r="V95" s="24" t="str">
        <f t="shared" si="17"/>
        <v>10231</v>
      </c>
    </row>
    <row r="96" spans="1:22" hidden="1" x14ac:dyDescent="0.55000000000000004">
      <c r="A96" s="24" t="s">
        <v>258</v>
      </c>
      <c r="B96" s="24" t="s">
        <v>67</v>
      </c>
      <c r="C96" s="25" t="s">
        <v>195</v>
      </c>
      <c r="D96" s="21" t="s">
        <v>15</v>
      </c>
      <c r="E96" s="21" t="s">
        <v>31</v>
      </c>
      <c r="F96" s="21" t="s">
        <v>88</v>
      </c>
      <c r="G96" s="21" t="s">
        <v>21</v>
      </c>
      <c r="H96" s="27" t="s">
        <v>257</v>
      </c>
      <c r="I96" s="21" t="s">
        <v>19</v>
      </c>
      <c r="J96" s="21">
        <v>0</v>
      </c>
      <c r="K96" s="21">
        <v>0</v>
      </c>
      <c r="L96" s="24">
        <f>VLOOKUP($V96,Бодови!$A$2:$P$37,14,FALSE)</f>
        <v>70</v>
      </c>
      <c r="M96" s="24">
        <f>VLOOKUP($V96,Бодови!$A$2:$P$37,15,FALSE)</f>
        <v>0</v>
      </c>
      <c r="N96" s="24">
        <f t="shared" si="15"/>
        <v>0</v>
      </c>
      <c r="O96" s="24">
        <f>IF(J96=3,VLOOKUP($V96,Бодови!$A$2:$P$37,16,FALSE),0)</f>
        <v>0</v>
      </c>
      <c r="P96" s="24">
        <f t="shared" si="16"/>
        <v>0</v>
      </c>
      <c r="Q96" s="79">
        <f t="shared" si="14"/>
        <v>70</v>
      </c>
      <c r="R96" s="24">
        <f>VLOOKUP(D96,Параметри!$B$2:$C$12,2,FALSE)</f>
        <v>10</v>
      </c>
      <c r="S96" s="24">
        <f>VLOOKUP(E96,Параметри!$F$2:$G$6,2,FALSE)</f>
        <v>2</v>
      </c>
      <c r="T96" s="24">
        <f>VLOOKUP(G96,Параметри!$J$2:$K$6,2,FALSE)</f>
        <v>3</v>
      </c>
      <c r="U96" s="24">
        <f>VLOOKUP(I96,Параметри!$N$2:$O$7,2,FALSE)</f>
        <v>2</v>
      </c>
      <c r="V96" s="24" t="str">
        <f t="shared" si="17"/>
        <v>10232</v>
      </c>
    </row>
    <row r="97" spans="1:22" hidden="1" x14ac:dyDescent="0.55000000000000004">
      <c r="A97" s="24" t="s">
        <v>151</v>
      </c>
      <c r="B97" s="24" t="s">
        <v>247</v>
      </c>
      <c r="C97" s="25" t="s">
        <v>195</v>
      </c>
      <c r="D97" s="21" t="s">
        <v>15</v>
      </c>
      <c r="E97" s="21" t="s">
        <v>31</v>
      </c>
      <c r="F97" s="21" t="s">
        <v>88</v>
      </c>
      <c r="G97" s="21" t="s">
        <v>21</v>
      </c>
      <c r="H97" s="27" t="s">
        <v>257</v>
      </c>
      <c r="I97" s="21" t="s">
        <v>20</v>
      </c>
      <c r="J97" s="21">
        <v>0</v>
      </c>
      <c r="K97" s="21">
        <v>0</v>
      </c>
      <c r="L97" s="24">
        <f>VLOOKUP($V97,Бодови!$A$2:$P$37,14,FALSE)</f>
        <v>40</v>
      </c>
      <c r="M97" s="24">
        <f>VLOOKUP($V97,Бодови!$A$2:$P$37,15,FALSE)</f>
        <v>0</v>
      </c>
      <c r="N97" s="24">
        <f t="shared" ref="N97:N98" si="18">J97*M97</f>
        <v>0</v>
      </c>
      <c r="O97" s="24">
        <f>IF(J97=3,VLOOKUP($V97,Бодови!$A$2:$P$37,16,FALSE),0)</f>
        <v>0</v>
      </c>
      <c r="P97" s="24">
        <f t="shared" ref="P97:P98" si="19">K97*O97</f>
        <v>0</v>
      </c>
      <c r="Q97" s="79">
        <f t="shared" ref="Q97:Q98" si="20">L97+N97+O97+P97</f>
        <v>40</v>
      </c>
      <c r="R97" s="24">
        <f>VLOOKUP(D97,Параметри!$B$2:$C$12,2,FALSE)</f>
        <v>10</v>
      </c>
      <c r="S97" s="24">
        <f>VLOOKUP(E97,Параметри!$F$2:$G$6,2,FALSE)</f>
        <v>2</v>
      </c>
      <c r="T97" s="24">
        <f>VLOOKUP(G97,Параметри!$J$2:$K$6,2,FALSE)</f>
        <v>3</v>
      </c>
      <c r="U97" s="24">
        <f>VLOOKUP(I97,Параметри!$N$2:$O$7,2,FALSE)</f>
        <v>3</v>
      </c>
      <c r="V97" s="24" t="str">
        <f t="shared" ref="V97:V98" si="21">CONCATENATE(R97,S97,T97,U97)</f>
        <v>10233</v>
      </c>
    </row>
    <row r="98" spans="1:22" hidden="1" x14ac:dyDescent="0.55000000000000004">
      <c r="A98" s="24" t="s">
        <v>259</v>
      </c>
      <c r="B98" s="24" t="s">
        <v>114</v>
      </c>
      <c r="C98" s="25" t="s">
        <v>195</v>
      </c>
      <c r="D98" s="21" t="s">
        <v>15</v>
      </c>
      <c r="E98" s="21" t="s">
        <v>31</v>
      </c>
      <c r="F98" s="21" t="s">
        <v>88</v>
      </c>
      <c r="G98" s="21" t="s">
        <v>21</v>
      </c>
      <c r="H98" s="27" t="s">
        <v>257</v>
      </c>
      <c r="I98" s="21" t="s">
        <v>20</v>
      </c>
      <c r="J98" s="21">
        <v>0</v>
      </c>
      <c r="K98" s="21">
        <v>0</v>
      </c>
      <c r="L98" s="24">
        <f>VLOOKUP($V98,Бодови!$A$2:$P$37,14,FALSE)</f>
        <v>40</v>
      </c>
      <c r="M98" s="24">
        <f>VLOOKUP($V98,Бодови!$A$2:$P$37,15,FALSE)</f>
        <v>0</v>
      </c>
      <c r="N98" s="24">
        <f t="shared" si="18"/>
        <v>0</v>
      </c>
      <c r="O98" s="24">
        <f>IF(J98=3,VLOOKUP($V98,Бодови!$A$2:$P$37,16,FALSE),0)</f>
        <v>0</v>
      </c>
      <c r="P98" s="24">
        <f t="shared" si="19"/>
        <v>0</v>
      </c>
      <c r="Q98" s="79">
        <f t="shared" si="20"/>
        <v>40</v>
      </c>
      <c r="R98" s="24">
        <f>VLOOKUP(D98,Параметри!$B$2:$C$12,2,FALSE)</f>
        <v>10</v>
      </c>
      <c r="S98" s="24">
        <f>VLOOKUP(E98,Параметри!$F$2:$G$6,2,FALSE)</f>
        <v>2</v>
      </c>
      <c r="T98" s="24">
        <f>VLOOKUP(G98,Параметри!$J$2:$K$6,2,FALSE)</f>
        <v>3</v>
      </c>
      <c r="U98" s="24">
        <f>VLOOKUP(I98,Параметри!$N$2:$O$7,2,FALSE)</f>
        <v>3</v>
      </c>
      <c r="V98" s="24" t="str">
        <f t="shared" si="21"/>
        <v>10233</v>
      </c>
    </row>
    <row r="99" spans="1:22" hidden="1" x14ac:dyDescent="0.55000000000000004">
      <c r="A99" s="24" t="s">
        <v>149</v>
      </c>
      <c r="B99" s="24" t="s">
        <v>69</v>
      </c>
      <c r="C99" s="25" t="s">
        <v>195</v>
      </c>
      <c r="D99" s="21" t="s">
        <v>15</v>
      </c>
      <c r="E99" s="21" t="s">
        <v>31</v>
      </c>
      <c r="F99" s="21" t="s">
        <v>88</v>
      </c>
      <c r="G99" s="21" t="s">
        <v>21</v>
      </c>
      <c r="H99" s="27" t="s">
        <v>78</v>
      </c>
      <c r="I99" s="21" t="s">
        <v>18</v>
      </c>
      <c r="J99" s="21">
        <v>0</v>
      </c>
      <c r="K99" s="21">
        <v>0</v>
      </c>
      <c r="L99" s="24">
        <f>VLOOKUP($V99,Бодови!$A$2:$P$37,14,FALSE)</f>
        <v>100</v>
      </c>
      <c r="M99" s="24">
        <f>VLOOKUP($V99,Бодови!$A$2:$P$37,15,FALSE)</f>
        <v>0</v>
      </c>
      <c r="N99" s="24">
        <f t="shared" ref="N99:N100" si="22">J99*M99</f>
        <v>0</v>
      </c>
      <c r="O99" s="24">
        <f>IF(J99=3,VLOOKUP($V99,Бодови!$A$2:$P$37,16,FALSE),0)</f>
        <v>0</v>
      </c>
      <c r="P99" s="24">
        <f t="shared" ref="P99:P100" si="23">K99*O99</f>
        <v>0</v>
      </c>
      <c r="Q99" s="79">
        <f t="shared" ref="Q99:Q100" si="24">L99+N99+O99+P99</f>
        <v>100</v>
      </c>
      <c r="R99" s="24">
        <f>VLOOKUP(D99,Параметри!$B$2:$C$12,2,FALSE)</f>
        <v>10</v>
      </c>
      <c r="S99" s="24">
        <f>VLOOKUP(E99,Параметри!$F$2:$G$6,2,FALSE)</f>
        <v>2</v>
      </c>
      <c r="T99" s="24">
        <f>VLOOKUP(G99,Параметри!$J$2:$K$6,2,FALSE)</f>
        <v>3</v>
      </c>
      <c r="U99" s="24">
        <f>VLOOKUP(I99,Параметри!$N$2:$O$7,2,FALSE)</f>
        <v>1</v>
      </c>
      <c r="V99" s="24" t="str">
        <f t="shared" ref="V99:V100" si="25">CONCATENATE(R99,S99,T99,U99)</f>
        <v>10231</v>
      </c>
    </row>
    <row r="100" spans="1:22" hidden="1" x14ac:dyDescent="0.55000000000000004">
      <c r="A100" s="24" t="s">
        <v>181</v>
      </c>
      <c r="B100" s="24" t="s">
        <v>182</v>
      </c>
      <c r="C100" s="25" t="s">
        <v>195</v>
      </c>
      <c r="D100" s="21" t="s">
        <v>15</v>
      </c>
      <c r="E100" s="21" t="s">
        <v>31</v>
      </c>
      <c r="F100" s="21" t="s">
        <v>88</v>
      </c>
      <c r="G100" s="21" t="s">
        <v>21</v>
      </c>
      <c r="H100" s="27" t="s">
        <v>78</v>
      </c>
      <c r="I100" s="21" t="s">
        <v>19</v>
      </c>
      <c r="J100" s="21">
        <v>0</v>
      </c>
      <c r="K100" s="21">
        <v>0</v>
      </c>
      <c r="L100" s="24">
        <f>VLOOKUP($V100,Бодови!$A$2:$P$37,14,FALSE)</f>
        <v>70</v>
      </c>
      <c r="M100" s="24">
        <f>VLOOKUP($V100,Бодови!$A$2:$P$37,15,FALSE)</f>
        <v>0</v>
      </c>
      <c r="N100" s="24">
        <f t="shared" si="22"/>
        <v>0</v>
      </c>
      <c r="O100" s="24">
        <f>IF(J100=3,VLOOKUP($V100,Бодови!$A$2:$P$37,16,FALSE),0)</f>
        <v>0</v>
      </c>
      <c r="P100" s="24">
        <f t="shared" si="23"/>
        <v>0</v>
      </c>
      <c r="Q100" s="79">
        <f t="shared" si="24"/>
        <v>70</v>
      </c>
      <c r="R100" s="24">
        <f>VLOOKUP(D100,Параметри!$B$2:$C$12,2,FALSE)</f>
        <v>10</v>
      </c>
      <c r="S100" s="24">
        <f>VLOOKUP(E100,Параметри!$F$2:$G$6,2,FALSE)</f>
        <v>2</v>
      </c>
      <c r="T100" s="24">
        <f>VLOOKUP(G100,Параметри!$J$2:$K$6,2,FALSE)</f>
        <v>3</v>
      </c>
      <c r="U100" s="24">
        <f>VLOOKUP(I100,Параметри!$N$2:$O$7,2,FALSE)</f>
        <v>2</v>
      </c>
      <c r="V100" s="24" t="str">
        <f t="shared" si="25"/>
        <v>10232</v>
      </c>
    </row>
    <row r="101" spans="1:22" hidden="1" x14ac:dyDescent="0.55000000000000004">
      <c r="A101" s="24" t="s">
        <v>154</v>
      </c>
      <c r="B101" s="24" t="s">
        <v>67</v>
      </c>
      <c r="C101" s="25" t="s">
        <v>195</v>
      </c>
      <c r="D101" s="21" t="s">
        <v>15</v>
      </c>
      <c r="E101" s="21" t="s">
        <v>31</v>
      </c>
      <c r="F101" s="21" t="s">
        <v>88</v>
      </c>
      <c r="G101" s="21" t="s">
        <v>21</v>
      </c>
      <c r="H101" s="27" t="s">
        <v>78</v>
      </c>
      <c r="I101" s="21" t="s">
        <v>20</v>
      </c>
      <c r="J101" s="21">
        <v>0</v>
      </c>
      <c r="K101" s="21">
        <v>0</v>
      </c>
      <c r="L101" s="24">
        <f>VLOOKUP($V101,Бодови!$A$2:$P$37,14,FALSE)</f>
        <v>40</v>
      </c>
      <c r="M101" s="24">
        <f>VLOOKUP($V101,Бодови!$A$2:$P$37,15,FALSE)</f>
        <v>0</v>
      </c>
      <c r="N101" s="24">
        <f t="shared" si="15"/>
        <v>0</v>
      </c>
      <c r="O101" s="24">
        <f>IF(J101=3,VLOOKUP($V101,Бодови!$A$2:$P$37,16,FALSE),0)</f>
        <v>0</v>
      </c>
      <c r="P101" s="24">
        <f t="shared" si="16"/>
        <v>0</v>
      </c>
      <c r="Q101" s="79">
        <f t="shared" si="14"/>
        <v>40</v>
      </c>
      <c r="R101" s="24">
        <f>VLOOKUP(D101,Параметри!$B$2:$C$12,2,FALSE)</f>
        <v>10</v>
      </c>
      <c r="S101" s="24">
        <f>VLOOKUP(E101,Параметри!$F$2:$G$6,2,FALSE)</f>
        <v>2</v>
      </c>
      <c r="T101" s="24">
        <f>VLOOKUP(G101,Параметри!$J$2:$K$6,2,FALSE)</f>
        <v>3</v>
      </c>
      <c r="U101" s="24">
        <f>VLOOKUP(I101,Параметри!$N$2:$O$7,2,FALSE)</f>
        <v>3</v>
      </c>
      <c r="V101" s="24" t="str">
        <f t="shared" si="17"/>
        <v>10233</v>
      </c>
    </row>
    <row r="102" spans="1:22" hidden="1" x14ac:dyDescent="0.55000000000000004">
      <c r="A102" s="24" t="s">
        <v>211</v>
      </c>
      <c r="B102" s="24" t="s">
        <v>212</v>
      </c>
      <c r="C102" s="25" t="s">
        <v>195</v>
      </c>
      <c r="D102" s="21" t="s">
        <v>15</v>
      </c>
      <c r="E102" s="21" t="s">
        <v>31</v>
      </c>
      <c r="F102" s="21" t="s">
        <v>88</v>
      </c>
      <c r="G102" s="21" t="s">
        <v>21</v>
      </c>
      <c r="H102" s="27" t="s">
        <v>78</v>
      </c>
      <c r="I102" s="21" t="s">
        <v>20</v>
      </c>
      <c r="J102" s="21">
        <v>0</v>
      </c>
      <c r="K102" s="21">
        <v>0</v>
      </c>
      <c r="L102" s="24">
        <f>VLOOKUP($V102,Бодови!$A$2:$P$37,14,FALSE)</f>
        <v>40</v>
      </c>
      <c r="M102" s="24">
        <f>VLOOKUP($V102,Бодови!$A$2:$P$37,15,FALSE)</f>
        <v>0</v>
      </c>
      <c r="N102" s="24">
        <f t="shared" si="15"/>
        <v>0</v>
      </c>
      <c r="O102" s="24">
        <f>IF(J102=3,VLOOKUP($V102,Бодови!$A$2:$P$37,16,FALSE),0)</f>
        <v>0</v>
      </c>
      <c r="P102" s="24">
        <f t="shared" si="16"/>
        <v>0</v>
      </c>
      <c r="Q102" s="79">
        <f t="shared" si="14"/>
        <v>40</v>
      </c>
      <c r="R102" s="24">
        <f>VLOOKUP(D102,Параметри!$B$2:$C$12,2,FALSE)</f>
        <v>10</v>
      </c>
      <c r="S102" s="24">
        <f>VLOOKUP(E102,Параметри!$F$2:$G$6,2,FALSE)</f>
        <v>2</v>
      </c>
      <c r="T102" s="24">
        <f>VLOOKUP(G102,Параметри!$J$2:$K$6,2,FALSE)</f>
        <v>3</v>
      </c>
      <c r="U102" s="24">
        <f>VLOOKUP(I102,Параметри!$N$2:$O$7,2,FALSE)</f>
        <v>3</v>
      </c>
      <c r="V102" s="24" t="str">
        <f t="shared" si="17"/>
        <v>10233</v>
      </c>
    </row>
    <row r="103" spans="1:22" hidden="1" x14ac:dyDescent="0.55000000000000004">
      <c r="A103" s="24" t="s">
        <v>260</v>
      </c>
      <c r="B103" s="24" t="s">
        <v>261</v>
      </c>
      <c r="C103" s="25" t="s">
        <v>195</v>
      </c>
      <c r="D103" s="21" t="s">
        <v>15</v>
      </c>
      <c r="E103" s="21" t="s">
        <v>31</v>
      </c>
      <c r="F103" s="21" t="s">
        <v>88</v>
      </c>
      <c r="G103" s="21" t="s">
        <v>21</v>
      </c>
      <c r="H103" s="27" t="s">
        <v>79</v>
      </c>
      <c r="I103" s="21" t="s">
        <v>18</v>
      </c>
      <c r="J103" s="21">
        <v>0</v>
      </c>
      <c r="K103" s="21">
        <v>0</v>
      </c>
      <c r="L103" s="24">
        <f>VLOOKUP($V103,Бодови!$A$2:$P$37,14,FALSE)</f>
        <v>100</v>
      </c>
      <c r="M103" s="24">
        <f>VLOOKUP($V103,Бодови!$A$2:$P$37,15,FALSE)</f>
        <v>0</v>
      </c>
      <c r="N103" s="24">
        <f t="shared" si="15"/>
        <v>0</v>
      </c>
      <c r="O103" s="24">
        <f>IF(J103=3,VLOOKUP($V103,Бодови!$A$2:$P$37,16,FALSE),0)</f>
        <v>0</v>
      </c>
      <c r="P103" s="24">
        <f t="shared" si="16"/>
        <v>0</v>
      </c>
      <c r="Q103" s="79">
        <f t="shared" si="14"/>
        <v>100</v>
      </c>
      <c r="R103" s="24">
        <f>VLOOKUP(D103,Параметри!$B$2:$C$12,2,FALSE)</f>
        <v>10</v>
      </c>
      <c r="S103" s="24">
        <f>VLOOKUP(E103,Параметри!$F$2:$G$6,2,FALSE)</f>
        <v>2</v>
      </c>
      <c r="T103" s="24">
        <f>VLOOKUP(G103,Параметри!$J$2:$K$6,2,FALSE)</f>
        <v>3</v>
      </c>
      <c r="U103" s="24">
        <f>VLOOKUP(I103,Параметри!$N$2:$O$7,2,FALSE)</f>
        <v>1</v>
      </c>
      <c r="V103" s="24" t="str">
        <f t="shared" si="17"/>
        <v>10231</v>
      </c>
    </row>
    <row r="104" spans="1:22" hidden="1" x14ac:dyDescent="0.55000000000000004">
      <c r="A104" s="24" t="s">
        <v>262</v>
      </c>
      <c r="B104" s="24" t="s">
        <v>66</v>
      </c>
      <c r="C104" s="25" t="s">
        <v>195</v>
      </c>
      <c r="D104" s="21" t="s">
        <v>15</v>
      </c>
      <c r="E104" s="21" t="s">
        <v>31</v>
      </c>
      <c r="F104" s="21" t="s">
        <v>88</v>
      </c>
      <c r="G104" s="21" t="s">
        <v>21</v>
      </c>
      <c r="H104" s="27" t="s">
        <v>79</v>
      </c>
      <c r="I104" s="21" t="s">
        <v>19</v>
      </c>
      <c r="J104" s="21">
        <v>0</v>
      </c>
      <c r="K104" s="21">
        <v>0</v>
      </c>
      <c r="L104" s="24">
        <f>VLOOKUP($V104,Бодови!$A$2:$P$37,14,FALSE)</f>
        <v>70</v>
      </c>
      <c r="M104" s="24">
        <f>VLOOKUP($V104,Бодови!$A$2:$P$37,15,FALSE)</f>
        <v>0</v>
      </c>
      <c r="N104" s="24">
        <f t="shared" si="15"/>
        <v>0</v>
      </c>
      <c r="O104" s="24">
        <f>IF(J104=3,VLOOKUP($V104,Бодови!$A$2:$P$37,16,FALSE),0)</f>
        <v>0</v>
      </c>
      <c r="P104" s="24">
        <f t="shared" si="16"/>
        <v>0</v>
      </c>
      <c r="Q104" s="79">
        <f t="shared" si="14"/>
        <v>70</v>
      </c>
      <c r="R104" s="24">
        <f>VLOOKUP(D104,Параметри!$B$2:$C$12,2,FALSE)</f>
        <v>10</v>
      </c>
      <c r="S104" s="24">
        <f>VLOOKUP(E104,Параметри!$F$2:$G$6,2,FALSE)</f>
        <v>2</v>
      </c>
      <c r="T104" s="24">
        <f>VLOOKUP(G104,Параметри!$J$2:$K$6,2,FALSE)</f>
        <v>3</v>
      </c>
      <c r="U104" s="24">
        <f>VLOOKUP(I104,Параметри!$N$2:$O$7,2,FALSE)</f>
        <v>2</v>
      </c>
      <c r="V104" s="24" t="str">
        <f t="shared" si="17"/>
        <v>10232</v>
      </c>
    </row>
    <row r="105" spans="1:22" hidden="1" x14ac:dyDescent="0.55000000000000004">
      <c r="A105" s="24" t="s">
        <v>263</v>
      </c>
      <c r="B105" s="24" t="s">
        <v>124</v>
      </c>
      <c r="C105" s="25" t="s">
        <v>195</v>
      </c>
      <c r="D105" s="21" t="s">
        <v>15</v>
      </c>
      <c r="E105" s="21" t="s">
        <v>31</v>
      </c>
      <c r="F105" s="21" t="s">
        <v>88</v>
      </c>
      <c r="G105" s="21" t="s">
        <v>21</v>
      </c>
      <c r="H105" s="27" t="s">
        <v>79</v>
      </c>
      <c r="I105" s="21" t="s">
        <v>20</v>
      </c>
      <c r="J105" s="21">
        <v>0</v>
      </c>
      <c r="K105" s="21">
        <v>0</v>
      </c>
      <c r="L105" s="24">
        <f>VLOOKUP($V105,Бодови!$A$2:$P$37,14,FALSE)</f>
        <v>40</v>
      </c>
      <c r="M105" s="24">
        <f>VLOOKUP($V105,Бодови!$A$2:$P$37,15,FALSE)</f>
        <v>0</v>
      </c>
      <c r="N105" s="24">
        <f t="shared" si="15"/>
        <v>0</v>
      </c>
      <c r="O105" s="24">
        <f>IF(J105=3,VLOOKUP($V105,Бодови!$A$2:$P$37,16,FALSE),0)</f>
        <v>0</v>
      </c>
      <c r="P105" s="24">
        <f t="shared" si="16"/>
        <v>0</v>
      </c>
      <c r="Q105" s="79">
        <f t="shared" si="14"/>
        <v>40</v>
      </c>
      <c r="R105" s="24">
        <f>VLOOKUP(D105,Параметри!$B$2:$C$12,2,FALSE)</f>
        <v>10</v>
      </c>
      <c r="S105" s="24">
        <f>VLOOKUP(E105,Параметри!$F$2:$G$6,2,FALSE)</f>
        <v>2</v>
      </c>
      <c r="T105" s="24">
        <f>VLOOKUP(G105,Параметри!$J$2:$K$6,2,FALSE)</f>
        <v>3</v>
      </c>
      <c r="U105" s="24">
        <f>VLOOKUP(I105,Параметри!$N$2:$O$7,2,FALSE)</f>
        <v>3</v>
      </c>
      <c r="V105" s="24" t="str">
        <f t="shared" si="17"/>
        <v>10233</v>
      </c>
    </row>
    <row r="106" spans="1:22" hidden="1" x14ac:dyDescent="0.55000000000000004">
      <c r="A106" s="24" t="s">
        <v>153</v>
      </c>
      <c r="B106" s="24" t="s">
        <v>223</v>
      </c>
      <c r="C106" s="25" t="s">
        <v>195</v>
      </c>
      <c r="D106" s="21" t="s">
        <v>15</v>
      </c>
      <c r="E106" s="21" t="s">
        <v>31</v>
      </c>
      <c r="F106" s="21" t="s">
        <v>88</v>
      </c>
      <c r="G106" s="21" t="s">
        <v>21</v>
      </c>
      <c r="H106" s="27" t="s">
        <v>79</v>
      </c>
      <c r="I106" s="21" t="s">
        <v>20</v>
      </c>
      <c r="J106" s="21">
        <v>0</v>
      </c>
      <c r="K106" s="21">
        <v>0</v>
      </c>
      <c r="L106" s="24">
        <f>VLOOKUP($V106,Бодови!$A$2:$P$37,14,FALSE)</f>
        <v>40</v>
      </c>
      <c r="M106" s="24">
        <f>VLOOKUP($V106,Бодови!$A$2:$P$37,15,FALSE)</f>
        <v>0</v>
      </c>
      <c r="N106" s="24">
        <f t="shared" si="15"/>
        <v>0</v>
      </c>
      <c r="O106" s="24">
        <f>IF(J106=3,VLOOKUP($V106,Бодови!$A$2:$P$37,16,FALSE),0)</f>
        <v>0</v>
      </c>
      <c r="P106" s="24">
        <f t="shared" si="16"/>
        <v>0</v>
      </c>
      <c r="Q106" s="79">
        <f t="shared" si="14"/>
        <v>40</v>
      </c>
      <c r="R106" s="24">
        <f>VLOOKUP(D106,Параметри!$B$2:$C$12,2,FALSE)</f>
        <v>10</v>
      </c>
      <c r="S106" s="24">
        <f>VLOOKUP(E106,Параметри!$F$2:$G$6,2,FALSE)</f>
        <v>2</v>
      </c>
      <c r="T106" s="24">
        <f>VLOOKUP(G106,Параметри!$J$2:$K$6,2,FALSE)</f>
        <v>3</v>
      </c>
      <c r="U106" s="24">
        <f>VLOOKUP(I106,Параметри!$N$2:$O$7,2,FALSE)</f>
        <v>3</v>
      </c>
      <c r="V106" s="24" t="str">
        <f t="shared" si="17"/>
        <v>10233</v>
      </c>
    </row>
    <row r="107" spans="1:22" hidden="1" x14ac:dyDescent="0.55000000000000004">
      <c r="A107" s="24" t="s">
        <v>193</v>
      </c>
      <c r="B107" s="24" t="s">
        <v>247</v>
      </c>
      <c r="C107" s="25" t="s">
        <v>195</v>
      </c>
      <c r="D107" s="21" t="s">
        <v>15</v>
      </c>
      <c r="E107" s="21" t="s">
        <v>31</v>
      </c>
      <c r="F107" s="21" t="s">
        <v>88</v>
      </c>
      <c r="G107" s="21" t="s">
        <v>21</v>
      </c>
      <c r="H107" s="27" t="s">
        <v>80</v>
      </c>
      <c r="I107" s="21" t="s">
        <v>18</v>
      </c>
      <c r="J107" s="21">
        <v>0</v>
      </c>
      <c r="K107" s="21">
        <v>0</v>
      </c>
      <c r="L107" s="24">
        <f>VLOOKUP($V107,Бодови!$A$2:$P$37,14,FALSE)</f>
        <v>100</v>
      </c>
      <c r="M107" s="24">
        <f>VLOOKUP($V107,Бодови!$A$2:$P$37,15,FALSE)</f>
        <v>0</v>
      </c>
      <c r="N107" s="24">
        <f t="shared" si="15"/>
        <v>0</v>
      </c>
      <c r="O107" s="24">
        <f>IF(J107=3,VLOOKUP($V107,Бодови!$A$2:$P$37,16,FALSE),0)</f>
        <v>0</v>
      </c>
      <c r="P107" s="24">
        <f t="shared" si="16"/>
        <v>0</v>
      </c>
      <c r="Q107" s="79">
        <f t="shared" si="14"/>
        <v>100</v>
      </c>
      <c r="R107" s="24">
        <f>VLOOKUP(D107,Параметри!$B$2:$C$12,2,FALSE)</f>
        <v>10</v>
      </c>
      <c r="S107" s="24">
        <f>VLOOKUP(E107,Параметри!$F$2:$G$6,2,FALSE)</f>
        <v>2</v>
      </c>
      <c r="T107" s="24">
        <f>VLOOKUP(G107,Параметри!$J$2:$K$6,2,FALSE)</f>
        <v>3</v>
      </c>
      <c r="U107" s="24">
        <f>VLOOKUP(I107,Параметри!$N$2:$O$7,2,FALSE)</f>
        <v>1</v>
      </c>
      <c r="V107" s="24" t="str">
        <f t="shared" si="17"/>
        <v>10231</v>
      </c>
    </row>
    <row r="108" spans="1:22" hidden="1" x14ac:dyDescent="0.55000000000000004">
      <c r="A108" s="24" t="s">
        <v>184</v>
      </c>
      <c r="B108" s="24" t="s">
        <v>231</v>
      </c>
      <c r="C108" s="25" t="s">
        <v>195</v>
      </c>
      <c r="D108" s="21" t="s">
        <v>15</v>
      </c>
      <c r="E108" s="21" t="s">
        <v>31</v>
      </c>
      <c r="F108" s="21" t="s">
        <v>88</v>
      </c>
      <c r="G108" s="21" t="s">
        <v>21</v>
      </c>
      <c r="H108" s="27" t="s">
        <v>80</v>
      </c>
      <c r="I108" s="21" t="s">
        <v>19</v>
      </c>
      <c r="J108" s="21">
        <v>0</v>
      </c>
      <c r="K108" s="21">
        <v>0</v>
      </c>
      <c r="L108" s="24">
        <f>VLOOKUP($V108,Бодови!$A$2:$P$37,14,FALSE)</f>
        <v>70</v>
      </c>
      <c r="M108" s="24">
        <f>VLOOKUP($V108,Бодови!$A$2:$P$37,15,FALSE)</f>
        <v>0</v>
      </c>
      <c r="N108" s="24">
        <f t="shared" si="15"/>
        <v>0</v>
      </c>
      <c r="O108" s="24">
        <f>IF(J108=3,VLOOKUP($V108,Бодови!$A$2:$P$37,16,FALSE),0)</f>
        <v>0</v>
      </c>
      <c r="P108" s="24">
        <f t="shared" si="16"/>
        <v>0</v>
      </c>
      <c r="Q108" s="79">
        <f t="shared" si="14"/>
        <v>70</v>
      </c>
      <c r="R108" s="24">
        <f>VLOOKUP(D108,Параметри!$B$2:$C$12,2,FALSE)</f>
        <v>10</v>
      </c>
      <c r="S108" s="24">
        <f>VLOOKUP(E108,Параметри!$F$2:$G$6,2,FALSE)</f>
        <v>2</v>
      </c>
      <c r="T108" s="24">
        <f>VLOOKUP(G108,Параметри!$J$2:$K$6,2,FALSE)</f>
        <v>3</v>
      </c>
      <c r="U108" s="24">
        <f>VLOOKUP(I108,Параметри!$N$2:$O$7,2,FALSE)</f>
        <v>2</v>
      </c>
      <c r="V108" s="24" t="str">
        <f t="shared" si="17"/>
        <v>10232</v>
      </c>
    </row>
    <row r="109" spans="1:22" hidden="1" x14ac:dyDescent="0.55000000000000004">
      <c r="A109" s="24" t="s">
        <v>264</v>
      </c>
      <c r="B109" s="24" t="s">
        <v>242</v>
      </c>
      <c r="C109" s="25" t="s">
        <v>195</v>
      </c>
      <c r="D109" s="21" t="s">
        <v>15</v>
      </c>
      <c r="E109" s="21" t="s">
        <v>31</v>
      </c>
      <c r="F109" s="21" t="s">
        <v>88</v>
      </c>
      <c r="G109" s="21" t="s">
        <v>21</v>
      </c>
      <c r="H109" s="27" t="s">
        <v>80</v>
      </c>
      <c r="I109" s="21" t="s">
        <v>20</v>
      </c>
      <c r="J109" s="21">
        <v>0</v>
      </c>
      <c r="K109" s="21">
        <v>0</v>
      </c>
      <c r="L109" s="24">
        <f>VLOOKUP($V109,Бодови!$A$2:$P$37,14,FALSE)</f>
        <v>40</v>
      </c>
      <c r="M109" s="24">
        <f>VLOOKUP($V109,Бодови!$A$2:$P$37,15,FALSE)</f>
        <v>0</v>
      </c>
      <c r="N109" s="24">
        <f t="shared" si="15"/>
        <v>0</v>
      </c>
      <c r="O109" s="24">
        <f>IF(J109=3,VLOOKUP($V109,Бодови!$A$2:$P$37,16,FALSE),0)</f>
        <v>0</v>
      </c>
      <c r="P109" s="24">
        <f t="shared" si="16"/>
        <v>0</v>
      </c>
      <c r="Q109" s="79">
        <f t="shared" si="14"/>
        <v>40</v>
      </c>
      <c r="R109" s="24">
        <f>VLOOKUP(D109,Параметри!$B$2:$C$12,2,FALSE)</f>
        <v>10</v>
      </c>
      <c r="S109" s="24">
        <f>VLOOKUP(E109,Параметри!$F$2:$G$6,2,FALSE)</f>
        <v>2</v>
      </c>
      <c r="T109" s="24">
        <f>VLOOKUP(G109,Параметри!$J$2:$K$6,2,FALSE)</f>
        <v>3</v>
      </c>
      <c r="U109" s="24">
        <f>VLOOKUP(I109,Параметри!$N$2:$O$7,2,FALSE)</f>
        <v>3</v>
      </c>
      <c r="V109" s="24" t="str">
        <f t="shared" si="17"/>
        <v>10233</v>
      </c>
    </row>
    <row r="110" spans="1:22" hidden="1" x14ac:dyDescent="0.55000000000000004">
      <c r="A110" s="24" t="s">
        <v>183</v>
      </c>
      <c r="B110" s="24" t="s">
        <v>111</v>
      </c>
      <c r="C110" s="25" t="s">
        <v>195</v>
      </c>
      <c r="D110" s="21" t="s">
        <v>15</v>
      </c>
      <c r="E110" s="21" t="s">
        <v>31</v>
      </c>
      <c r="F110" s="21" t="s">
        <v>88</v>
      </c>
      <c r="G110" s="21" t="s">
        <v>21</v>
      </c>
      <c r="H110" s="27" t="s">
        <v>80</v>
      </c>
      <c r="I110" s="21" t="s">
        <v>20</v>
      </c>
      <c r="J110" s="21">
        <v>0</v>
      </c>
      <c r="K110" s="21">
        <v>0</v>
      </c>
      <c r="L110" s="24">
        <f>VLOOKUP($V110,Бодови!$A$2:$P$37,14,FALSE)</f>
        <v>40</v>
      </c>
      <c r="M110" s="24">
        <f>VLOOKUP($V110,Бодови!$A$2:$P$37,15,FALSE)</f>
        <v>0</v>
      </c>
      <c r="N110" s="24">
        <f t="shared" si="15"/>
        <v>0</v>
      </c>
      <c r="O110" s="24">
        <f>IF(J110=3,VLOOKUP($V110,Бодови!$A$2:$P$37,16,FALSE),0)</f>
        <v>0</v>
      </c>
      <c r="P110" s="24">
        <f t="shared" si="16"/>
        <v>0</v>
      </c>
      <c r="Q110" s="79">
        <f t="shared" si="14"/>
        <v>40</v>
      </c>
      <c r="R110" s="24">
        <f>VLOOKUP(D110,Параметри!$B$2:$C$12,2,FALSE)</f>
        <v>10</v>
      </c>
      <c r="S110" s="24">
        <f>VLOOKUP(E110,Параметри!$F$2:$G$6,2,FALSE)</f>
        <v>2</v>
      </c>
      <c r="T110" s="24">
        <f>VLOOKUP(G110,Параметри!$J$2:$K$6,2,FALSE)</f>
        <v>3</v>
      </c>
      <c r="U110" s="24">
        <f>VLOOKUP(I110,Параметри!$N$2:$O$7,2,FALSE)</f>
        <v>3</v>
      </c>
      <c r="V110" s="24" t="str">
        <f t="shared" si="17"/>
        <v>10233</v>
      </c>
    </row>
    <row r="111" spans="1:22" hidden="1" x14ac:dyDescent="0.55000000000000004">
      <c r="A111" s="24" t="s">
        <v>155</v>
      </c>
      <c r="B111" s="24" t="s">
        <v>68</v>
      </c>
      <c r="C111" s="25" t="s">
        <v>195</v>
      </c>
      <c r="D111" s="21" t="s">
        <v>15</v>
      </c>
      <c r="E111" s="21" t="s">
        <v>31</v>
      </c>
      <c r="F111" s="21" t="s">
        <v>88</v>
      </c>
      <c r="G111" s="21" t="s">
        <v>21</v>
      </c>
      <c r="H111" s="27" t="s">
        <v>81</v>
      </c>
      <c r="I111" s="21" t="s">
        <v>18</v>
      </c>
      <c r="J111" s="21">
        <v>0</v>
      </c>
      <c r="K111" s="21">
        <v>0</v>
      </c>
      <c r="L111" s="24">
        <f>VLOOKUP($V111,Бодови!$A$2:$P$37,14,FALSE)</f>
        <v>100</v>
      </c>
      <c r="M111" s="24">
        <f>VLOOKUP($V111,Бодови!$A$2:$P$37,15,FALSE)</f>
        <v>0</v>
      </c>
      <c r="N111" s="24">
        <f t="shared" si="15"/>
        <v>0</v>
      </c>
      <c r="O111" s="24">
        <f>IF(J111=3,VLOOKUP($V111,Бодови!$A$2:$P$37,16,FALSE),0)</f>
        <v>0</v>
      </c>
      <c r="P111" s="24">
        <f t="shared" si="16"/>
        <v>0</v>
      </c>
      <c r="Q111" s="79">
        <f t="shared" si="14"/>
        <v>100</v>
      </c>
      <c r="R111" s="24">
        <f>VLOOKUP(D111,Параметри!$B$2:$C$12,2,FALSE)</f>
        <v>10</v>
      </c>
      <c r="S111" s="24">
        <f>VLOOKUP(E111,Параметри!$F$2:$G$6,2,FALSE)</f>
        <v>2</v>
      </c>
      <c r="T111" s="24">
        <f>VLOOKUP(G111,Параметри!$J$2:$K$6,2,FALSE)</f>
        <v>3</v>
      </c>
      <c r="U111" s="24">
        <f>VLOOKUP(I111,Параметри!$N$2:$O$7,2,FALSE)</f>
        <v>1</v>
      </c>
      <c r="V111" s="24" t="str">
        <f t="shared" si="17"/>
        <v>10231</v>
      </c>
    </row>
    <row r="112" spans="1:22" hidden="1" x14ac:dyDescent="0.55000000000000004">
      <c r="A112" s="24" t="s">
        <v>185</v>
      </c>
      <c r="B112" s="24" t="s">
        <v>69</v>
      </c>
      <c r="C112" s="25" t="s">
        <v>195</v>
      </c>
      <c r="D112" s="21" t="s">
        <v>15</v>
      </c>
      <c r="E112" s="21" t="s">
        <v>31</v>
      </c>
      <c r="F112" s="21" t="s">
        <v>89</v>
      </c>
      <c r="G112" s="21" t="s">
        <v>21</v>
      </c>
      <c r="H112" s="27" t="s">
        <v>82</v>
      </c>
      <c r="I112" s="21" t="s">
        <v>18</v>
      </c>
      <c r="J112" s="21">
        <v>0</v>
      </c>
      <c r="K112" s="21">
        <v>0</v>
      </c>
      <c r="L112" s="24">
        <f>VLOOKUP($V112,Бодови!$A$2:$P$37,14,FALSE)</f>
        <v>100</v>
      </c>
      <c r="M112" s="24">
        <f>VLOOKUP($V112,Бодови!$A$2:$P$37,15,FALSE)</f>
        <v>0</v>
      </c>
      <c r="N112" s="24">
        <f t="shared" si="15"/>
        <v>0</v>
      </c>
      <c r="O112" s="24">
        <f>IF(J112=3,VLOOKUP($V112,Бодови!$A$2:$P$37,16,FALSE),0)</f>
        <v>0</v>
      </c>
      <c r="P112" s="24">
        <f t="shared" si="16"/>
        <v>0</v>
      </c>
      <c r="Q112" s="79">
        <f t="shared" si="14"/>
        <v>100</v>
      </c>
      <c r="R112" s="24">
        <f>VLOOKUP(D112,Параметри!$B$2:$C$12,2,FALSE)</f>
        <v>10</v>
      </c>
      <c r="S112" s="24">
        <f>VLOOKUP(E112,Параметри!$F$2:$G$6,2,FALSE)</f>
        <v>2</v>
      </c>
      <c r="T112" s="24">
        <f>VLOOKUP(G112,Параметри!$J$2:$K$6,2,FALSE)</f>
        <v>3</v>
      </c>
      <c r="U112" s="24">
        <f>VLOOKUP(I112,Параметри!$N$2:$O$7,2,FALSE)</f>
        <v>1</v>
      </c>
      <c r="V112" s="24" t="str">
        <f t="shared" si="17"/>
        <v>10231</v>
      </c>
    </row>
    <row r="113" spans="1:22" hidden="1" x14ac:dyDescent="0.55000000000000004">
      <c r="A113" s="24" t="s">
        <v>265</v>
      </c>
      <c r="B113" s="24" t="s">
        <v>266</v>
      </c>
      <c r="C113" s="25" t="s">
        <v>195</v>
      </c>
      <c r="D113" s="21" t="s">
        <v>15</v>
      </c>
      <c r="E113" s="21" t="s">
        <v>31</v>
      </c>
      <c r="F113" s="21" t="s">
        <v>89</v>
      </c>
      <c r="G113" s="21" t="s">
        <v>21</v>
      </c>
      <c r="H113" s="27" t="s">
        <v>82</v>
      </c>
      <c r="I113" s="21" t="s">
        <v>19</v>
      </c>
      <c r="J113" s="21">
        <v>0</v>
      </c>
      <c r="K113" s="21">
        <v>0</v>
      </c>
      <c r="L113" s="24">
        <f>VLOOKUP($V113,Бодови!$A$2:$P$37,14,FALSE)</f>
        <v>70</v>
      </c>
      <c r="M113" s="24">
        <f>VLOOKUP($V113,Бодови!$A$2:$P$37,15,FALSE)</f>
        <v>0</v>
      </c>
      <c r="N113" s="24">
        <f t="shared" si="15"/>
        <v>0</v>
      </c>
      <c r="O113" s="24">
        <f>IF(J113=3,VLOOKUP($V113,Бодови!$A$2:$P$37,16,FALSE),0)</f>
        <v>0</v>
      </c>
      <c r="P113" s="24">
        <f t="shared" si="16"/>
        <v>0</v>
      </c>
      <c r="Q113" s="79">
        <f t="shared" si="14"/>
        <v>70</v>
      </c>
      <c r="R113" s="24">
        <f>VLOOKUP(D113,Параметри!$B$2:$C$12,2,FALSE)</f>
        <v>10</v>
      </c>
      <c r="S113" s="24">
        <f>VLOOKUP(E113,Параметри!$F$2:$G$6,2,FALSE)</f>
        <v>2</v>
      </c>
      <c r="T113" s="24">
        <f>VLOOKUP(G113,Параметри!$J$2:$K$6,2,FALSE)</f>
        <v>3</v>
      </c>
      <c r="U113" s="24">
        <f>VLOOKUP(I113,Параметри!$N$2:$O$7,2,FALSE)</f>
        <v>2</v>
      </c>
      <c r="V113" s="24" t="str">
        <f t="shared" si="17"/>
        <v>10232</v>
      </c>
    </row>
    <row r="114" spans="1:22" hidden="1" x14ac:dyDescent="0.55000000000000004">
      <c r="A114" s="24" t="s">
        <v>165</v>
      </c>
      <c r="B114" s="24" t="s">
        <v>69</v>
      </c>
      <c r="C114" s="25" t="s">
        <v>195</v>
      </c>
      <c r="D114" s="21" t="s">
        <v>15</v>
      </c>
      <c r="E114" s="21" t="s">
        <v>31</v>
      </c>
      <c r="F114" s="21" t="s">
        <v>89</v>
      </c>
      <c r="G114" s="21" t="s">
        <v>21</v>
      </c>
      <c r="H114" s="27" t="s">
        <v>83</v>
      </c>
      <c r="I114" s="21" t="s">
        <v>18</v>
      </c>
      <c r="J114" s="21">
        <v>0</v>
      </c>
      <c r="K114" s="21">
        <v>0</v>
      </c>
      <c r="L114" s="24">
        <f>VLOOKUP($V114,Бодови!$A$2:$P$37,14,FALSE)</f>
        <v>100</v>
      </c>
      <c r="M114" s="24">
        <f>VLOOKUP($V114,Бодови!$A$2:$P$37,15,FALSE)</f>
        <v>0</v>
      </c>
      <c r="N114" s="24">
        <f t="shared" si="15"/>
        <v>0</v>
      </c>
      <c r="O114" s="24">
        <f>IF(J114=3,VLOOKUP($V114,Бодови!$A$2:$P$37,16,FALSE),0)</f>
        <v>0</v>
      </c>
      <c r="P114" s="24">
        <f t="shared" si="16"/>
        <v>0</v>
      </c>
      <c r="Q114" s="79">
        <f t="shared" si="14"/>
        <v>100</v>
      </c>
      <c r="R114" s="24">
        <f>VLOOKUP(D114,Параметри!$B$2:$C$12,2,FALSE)</f>
        <v>10</v>
      </c>
      <c r="S114" s="24">
        <f>VLOOKUP(E114,Параметри!$F$2:$G$6,2,FALSE)</f>
        <v>2</v>
      </c>
      <c r="T114" s="24">
        <f>VLOOKUP(G114,Параметри!$J$2:$K$6,2,FALSE)</f>
        <v>3</v>
      </c>
      <c r="U114" s="24">
        <f>VLOOKUP(I114,Параметри!$N$2:$O$7,2,FALSE)</f>
        <v>1</v>
      </c>
      <c r="V114" s="24" t="str">
        <f t="shared" si="17"/>
        <v>10231</v>
      </c>
    </row>
    <row r="115" spans="1:22" hidden="1" x14ac:dyDescent="0.55000000000000004">
      <c r="A115" s="24" t="s">
        <v>173</v>
      </c>
      <c r="B115" s="24" t="s">
        <v>261</v>
      </c>
      <c r="C115" s="25" t="s">
        <v>195</v>
      </c>
      <c r="D115" s="21" t="s">
        <v>15</v>
      </c>
      <c r="E115" s="21" t="s">
        <v>31</v>
      </c>
      <c r="F115" s="21" t="s">
        <v>89</v>
      </c>
      <c r="G115" s="21" t="s">
        <v>21</v>
      </c>
      <c r="H115" s="27" t="s">
        <v>83</v>
      </c>
      <c r="I115" s="21" t="s">
        <v>19</v>
      </c>
      <c r="J115" s="21">
        <v>0</v>
      </c>
      <c r="K115" s="21">
        <v>0</v>
      </c>
      <c r="L115" s="24">
        <f>VLOOKUP($V115,Бодови!$A$2:$P$37,14,FALSE)</f>
        <v>70</v>
      </c>
      <c r="M115" s="24">
        <f>VLOOKUP($V115,Бодови!$A$2:$P$37,15,FALSE)</f>
        <v>0</v>
      </c>
      <c r="N115" s="24">
        <f t="shared" si="15"/>
        <v>0</v>
      </c>
      <c r="O115" s="24">
        <f>IF(J115=3,VLOOKUP($V115,Бодови!$A$2:$P$37,16,FALSE),0)</f>
        <v>0</v>
      </c>
      <c r="P115" s="24">
        <f t="shared" si="16"/>
        <v>0</v>
      </c>
      <c r="Q115" s="79">
        <f t="shared" si="14"/>
        <v>70</v>
      </c>
      <c r="R115" s="24">
        <f>VLOOKUP(D115,Параметри!$B$2:$C$12,2,FALSE)</f>
        <v>10</v>
      </c>
      <c r="S115" s="24">
        <f>VLOOKUP(E115,Параметри!$F$2:$G$6,2,FALSE)</f>
        <v>2</v>
      </c>
      <c r="T115" s="24">
        <f>VLOOKUP(G115,Параметри!$J$2:$K$6,2,FALSE)</f>
        <v>3</v>
      </c>
      <c r="U115" s="24">
        <f>VLOOKUP(I115,Параметри!$N$2:$O$7,2,FALSE)</f>
        <v>2</v>
      </c>
      <c r="V115" s="24" t="str">
        <f t="shared" si="17"/>
        <v>10232</v>
      </c>
    </row>
    <row r="116" spans="1:22" hidden="1" x14ac:dyDescent="0.55000000000000004">
      <c r="A116" s="24" t="s">
        <v>186</v>
      </c>
      <c r="B116" s="24" t="s">
        <v>114</v>
      </c>
      <c r="C116" s="25" t="s">
        <v>195</v>
      </c>
      <c r="D116" s="21" t="s">
        <v>15</v>
      </c>
      <c r="E116" s="21" t="s">
        <v>31</v>
      </c>
      <c r="F116" s="21" t="s">
        <v>89</v>
      </c>
      <c r="G116" s="21" t="s">
        <v>21</v>
      </c>
      <c r="H116" s="27" t="s">
        <v>83</v>
      </c>
      <c r="I116" s="21" t="s">
        <v>20</v>
      </c>
      <c r="J116" s="21">
        <v>0</v>
      </c>
      <c r="K116" s="21">
        <v>0</v>
      </c>
      <c r="L116" s="24">
        <f>VLOOKUP($V116,Бодови!$A$2:$P$37,14,FALSE)</f>
        <v>40</v>
      </c>
      <c r="M116" s="24">
        <f>VLOOKUP($V116,Бодови!$A$2:$P$37,15,FALSE)</f>
        <v>0</v>
      </c>
      <c r="N116" s="24">
        <f t="shared" si="15"/>
        <v>0</v>
      </c>
      <c r="O116" s="24">
        <f>IF(J116=3,VLOOKUP($V116,Бодови!$A$2:$P$37,16,FALSE),0)</f>
        <v>0</v>
      </c>
      <c r="P116" s="24">
        <f t="shared" si="16"/>
        <v>0</v>
      </c>
      <c r="Q116" s="79">
        <f t="shared" si="14"/>
        <v>40</v>
      </c>
      <c r="R116" s="24">
        <f>VLOOKUP(D116,Параметри!$B$2:$C$12,2,FALSE)</f>
        <v>10</v>
      </c>
      <c r="S116" s="24">
        <f>VLOOKUP(E116,Параметри!$F$2:$G$6,2,FALSE)</f>
        <v>2</v>
      </c>
      <c r="T116" s="24">
        <f>VLOOKUP(G116,Параметри!$J$2:$K$6,2,FALSE)</f>
        <v>3</v>
      </c>
      <c r="U116" s="24">
        <f>VLOOKUP(I116,Параметри!$N$2:$O$7,2,FALSE)</f>
        <v>3</v>
      </c>
      <c r="V116" s="24" t="str">
        <f t="shared" si="17"/>
        <v>10233</v>
      </c>
    </row>
    <row r="117" spans="1:22" hidden="1" x14ac:dyDescent="0.55000000000000004">
      <c r="A117" s="24" t="s">
        <v>169</v>
      </c>
      <c r="B117" s="24" t="s">
        <v>70</v>
      </c>
      <c r="C117" s="25" t="s">
        <v>195</v>
      </c>
      <c r="D117" s="21" t="s">
        <v>15</v>
      </c>
      <c r="E117" s="21" t="s">
        <v>31</v>
      </c>
      <c r="F117" s="21" t="s">
        <v>89</v>
      </c>
      <c r="G117" s="21" t="s">
        <v>21</v>
      </c>
      <c r="H117" s="27" t="s">
        <v>83</v>
      </c>
      <c r="I117" s="21" t="s">
        <v>20</v>
      </c>
      <c r="J117" s="21">
        <v>0</v>
      </c>
      <c r="K117" s="21">
        <v>0</v>
      </c>
      <c r="L117" s="24">
        <f>VLOOKUP($V117,Бодови!$A$2:$P$37,14,FALSE)</f>
        <v>40</v>
      </c>
      <c r="M117" s="24">
        <f>VLOOKUP($V117,Бодови!$A$2:$P$37,15,FALSE)</f>
        <v>0</v>
      </c>
      <c r="N117" s="24">
        <f t="shared" ref="N117" si="26">J117*M117</f>
        <v>0</v>
      </c>
      <c r="O117" s="24">
        <f>IF(J117=3,VLOOKUP($V117,Бодови!$A$2:$P$37,16,FALSE),0)</f>
        <v>0</v>
      </c>
      <c r="P117" s="24">
        <f t="shared" ref="P117" si="27">K117*O117</f>
        <v>0</v>
      </c>
      <c r="Q117" s="79">
        <f t="shared" ref="Q117" si="28">L117+N117+O117+P117</f>
        <v>40</v>
      </c>
      <c r="R117" s="24">
        <f>VLOOKUP(D117,Параметри!$B$2:$C$12,2,FALSE)</f>
        <v>10</v>
      </c>
      <c r="S117" s="24">
        <f>VLOOKUP(E117,Параметри!$F$2:$G$6,2,FALSE)</f>
        <v>2</v>
      </c>
      <c r="T117" s="24">
        <f>VLOOKUP(G117,Параметри!$J$2:$K$6,2,FALSE)</f>
        <v>3</v>
      </c>
      <c r="U117" s="24">
        <f>VLOOKUP(I117,Параметри!$N$2:$O$7,2,FALSE)</f>
        <v>3</v>
      </c>
      <c r="V117" s="24" t="str">
        <f t="shared" ref="V117" si="29">CONCATENATE(R117,S117,T117,U117)</f>
        <v>10233</v>
      </c>
    </row>
    <row r="118" spans="1:22" hidden="1" x14ac:dyDescent="0.55000000000000004">
      <c r="A118" s="24" t="s">
        <v>168</v>
      </c>
      <c r="B118" s="24" t="s">
        <v>67</v>
      </c>
      <c r="C118" s="25" t="s">
        <v>195</v>
      </c>
      <c r="D118" s="21" t="s">
        <v>15</v>
      </c>
      <c r="E118" s="21" t="s">
        <v>31</v>
      </c>
      <c r="F118" s="21" t="s">
        <v>89</v>
      </c>
      <c r="G118" s="21" t="s">
        <v>21</v>
      </c>
      <c r="H118" s="27" t="s">
        <v>84</v>
      </c>
      <c r="I118" s="21" t="s">
        <v>18</v>
      </c>
      <c r="J118" s="21">
        <v>0</v>
      </c>
      <c r="K118" s="21">
        <v>0</v>
      </c>
      <c r="L118" s="24">
        <f>VLOOKUP($V118,Бодови!$A$2:$P$37,14,FALSE)</f>
        <v>100</v>
      </c>
      <c r="M118" s="24">
        <f>VLOOKUP($V118,Бодови!$A$2:$P$37,15,FALSE)</f>
        <v>0</v>
      </c>
      <c r="N118" s="24">
        <f t="shared" si="15"/>
        <v>0</v>
      </c>
      <c r="O118" s="24">
        <f>IF(J118=3,VLOOKUP($V118,Бодови!$A$2:$P$37,16,FALSE),0)</f>
        <v>0</v>
      </c>
      <c r="P118" s="24">
        <f t="shared" si="16"/>
        <v>0</v>
      </c>
      <c r="Q118" s="79">
        <f t="shared" si="14"/>
        <v>100</v>
      </c>
      <c r="R118" s="24">
        <f>VLOOKUP(D118,Параметри!$B$2:$C$12,2,FALSE)</f>
        <v>10</v>
      </c>
      <c r="S118" s="24">
        <f>VLOOKUP(E118,Параметри!$F$2:$G$6,2,FALSE)</f>
        <v>2</v>
      </c>
      <c r="T118" s="24">
        <f>VLOOKUP(G118,Параметри!$J$2:$K$6,2,FALSE)</f>
        <v>3</v>
      </c>
      <c r="U118" s="24">
        <f>VLOOKUP(I118,Параметри!$N$2:$O$7,2,FALSE)</f>
        <v>1</v>
      </c>
      <c r="V118" s="24" t="str">
        <f t="shared" si="17"/>
        <v>10231</v>
      </c>
    </row>
    <row r="119" spans="1:22" hidden="1" x14ac:dyDescent="0.55000000000000004">
      <c r="A119" s="24" t="s">
        <v>172</v>
      </c>
      <c r="B119" s="24" t="s">
        <v>69</v>
      </c>
      <c r="C119" s="25" t="s">
        <v>195</v>
      </c>
      <c r="D119" s="21" t="s">
        <v>15</v>
      </c>
      <c r="E119" s="21" t="s">
        <v>31</v>
      </c>
      <c r="F119" s="21" t="s">
        <v>89</v>
      </c>
      <c r="G119" s="21" t="s">
        <v>21</v>
      </c>
      <c r="H119" s="27" t="s">
        <v>84</v>
      </c>
      <c r="I119" s="21" t="s">
        <v>19</v>
      </c>
      <c r="J119" s="21">
        <v>0</v>
      </c>
      <c r="K119" s="21">
        <v>0</v>
      </c>
      <c r="L119" s="24">
        <f>VLOOKUP($V119,Бодови!$A$2:$P$37,14,FALSE)</f>
        <v>70</v>
      </c>
      <c r="M119" s="24">
        <f>VLOOKUP($V119,Бодови!$A$2:$P$37,15,FALSE)</f>
        <v>0</v>
      </c>
      <c r="N119" s="24">
        <f t="shared" si="15"/>
        <v>0</v>
      </c>
      <c r="O119" s="24">
        <f>IF(J119=3,VLOOKUP($V119,Бодови!$A$2:$P$37,16,FALSE),0)</f>
        <v>0</v>
      </c>
      <c r="P119" s="24">
        <f t="shared" si="16"/>
        <v>0</v>
      </c>
      <c r="Q119" s="79">
        <f t="shared" si="14"/>
        <v>70</v>
      </c>
      <c r="R119" s="24">
        <f>VLOOKUP(D119,Параметри!$B$2:$C$12,2,FALSE)</f>
        <v>10</v>
      </c>
      <c r="S119" s="24">
        <f>VLOOKUP(E119,Параметри!$F$2:$G$6,2,FALSE)</f>
        <v>2</v>
      </c>
      <c r="T119" s="24">
        <f>VLOOKUP(G119,Параметри!$J$2:$K$6,2,FALSE)</f>
        <v>3</v>
      </c>
      <c r="U119" s="24">
        <f>VLOOKUP(I119,Параметри!$N$2:$O$7,2,FALSE)</f>
        <v>2</v>
      </c>
      <c r="V119" s="24" t="str">
        <f t="shared" si="17"/>
        <v>10232</v>
      </c>
    </row>
    <row r="120" spans="1:22" hidden="1" x14ac:dyDescent="0.55000000000000004">
      <c r="A120" s="24" t="s">
        <v>267</v>
      </c>
      <c r="B120" s="24" t="s">
        <v>231</v>
      </c>
      <c r="C120" s="25" t="s">
        <v>195</v>
      </c>
      <c r="D120" s="21" t="s">
        <v>15</v>
      </c>
      <c r="E120" s="21" t="s">
        <v>31</v>
      </c>
      <c r="F120" s="21" t="s">
        <v>89</v>
      </c>
      <c r="G120" s="21" t="s">
        <v>21</v>
      </c>
      <c r="H120" s="27" t="s">
        <v>84</v>
      </c>
      <c r="I120" s="21" t="s">
        <v>20</v>
      </c>
      <c r="J120" s="21">
        <v>0</v>
      </c>
      <c r="K120" s="21">
        <v>0</v>
      </c>
      <c r="L120" s="24">
        <f>VLOOKUP($V120,Бодови!$A$2:$P$37,14,FALSE)</f>
        <v>40</v>
      </c>
      <c r="M120" s="24">
        <f>VLOOKUP($V120,Бодови!$A$2:$P$37,15,FALSE)</f>
        <v>0</v>
      </c>
      <c r="N120" s="24">
        <f t="shared" si="15"/>
        <v>0</v>
      </c>
      <c r="O120" s="24">
        <f>IF(J120=3,VLOOKUP($V120,Бодови!$A$2:$P$37,16,FALSE),0)</f>
        <v>0</v>
      </c>
      <c r="P120" s="24">
        <f t="shared" si="16"/>
        <v>0</v>
      </c>
      <c r="Q120" s="79">
        <f t="shared" si="14"/>
        <v>40</v>
      </c>
      <c r="R120" s="24">
        <f>VLOOKUP(D120,Параметри!$B$2:$C$12,2,FALSE)</f>
        <v>10</v>
      </c>
      <c r="S120" s="24">
        <f>VLOOKUP(E120,Параметри!$F$2:$G$6,2,FALSE)</f>
        <v>2</v>
      </c>
      <c r="T120" s="24">
        <f>VLOOKUP(G120,Параметри!$J$2:$K$6,2,FALSE)</f>
        <v>3</v>
      </c>
      <c r="U120" s="24">
        <f>VLOOKUP(I120,Параметри!$N$2:$O$7,2,FALSE)</f>
        <v>3</v>
      </c>
      <c r="V120" s="24" t="str">
        <f t="shared" si="17"/>
        <v>10233</v>
      </c>
    </row>
    <row r="121" spans="1:22" hidden="1" x14ac:dyDescent="0.55000000000000004">
      <c r="A121" s="24" t="s">
        <v>268</v>
      </c>
      <c r="B121" s="24" t="s">
        <v>269</v>
      </c>
      <c r="C121" s="25" t="s">
        <v>195</v>
      </c>
      <c r="D121" s="21" t="s">
        <v>15</v>
      </c>
      <c r="E121" s="21" t="s">
        <v>31</v>
      </c>
      <c r="F121" s="21" t="s">
        <v>89</v>
      </c>
      <c r="G121" s="21" t="s">
        <v>21</v>
      </c>
      <c r="H121" s="27" t="s">
        <v>84</v>
      </c>
      <c r="I121" s="21" t="s">
        <v>20</v>
      </c>
      <c r="J121" s="21">
        <v>0</v>
      </c>
      <c r="K121" s="21">
        <v>0</v>
      </c>
      <c r="L121" s="24">
        <f>VLOOKUP($V121,Бодови!$A$2:$P$37,14,FALSE)</f>
        <v>40</v>
      </c>
      <c r="M121" s="24">
        <f>VLOOKUP($V121,Бодови!$A$2:$P$37,15,FALSE)</f>
        <v>0</v>
      </c>
      <c r="N121" s="24">
        <f t="shared" si="15"/>
        <v>0</v>
      </c>
      <c r="O121" s="24">
        <f>IF(J121=3,VLOOKUP($V121,Бодови!$A$2:$P$37,16,FALSE),0)</f>
        <v>0</v>
      </c>
      <c r="P121" s="24">
        <f t="shared" si="16"/>
        <v>0</v>
      </c>
      <c r="Q121" s="79">
        <f t="shared" si="14"/>
        <v>40</v>
      </c>
      <c r="R121" s="24">
        <f>VLOOKUP(D121,Параметри!$B$2:$C$12,2,FALSE)</f>
        <v>10</v>
      </c>
      <c r="S121" s="24">
        <f>VLOOKUP(E121,Параметри!$F$2:$G$6,2,FALSE)</f>
        <v>2</v>
      </c>
      <c r="T121" s="24">
        <f>VLOOKUP(G121,Параметри!$J$2:$K$6,2,FALSE)</f>
        <v>3</v>
      </c>
      <c r="U121" s="24">
        <f>VLOOKUP(I121,Параметри!$N$2:$O$7,2,FALSE)</f>
        <v>3</v>
      </c>
      <c r="V121" s="24" t="str">
        <f t="shared" si="17"/>
        <v>10233</v>
      </c>
    </row>
    <row r="122" spans="1:22" hidden="1" x14ac:dyDescent="0.55000000000000004">
      <c r="A122" s="24" t="s">
        <v>188</v>
      </c>
      <c r="B122" s="24" t="s">
        <v>261</v>
      </c>
      <c r="C122" s="25" t="s">
        <v>195</v>
      </c>
      <c r="D122" s="21" t="s">
        <v>15</v>
      </c>
      <c r="E122" s="21" t="s">
        <v>31</v>
      </c>
      <c r="F122" s="21" t="s">
        <v>89</v>
      </c>
      <c r="G122" s="21" t="s">
        <v>21</v>
      </c>
      <c r="H122" s="27" t="s">
        <v>85</v>
      </c>
      <c r="I122" s="21" t="s">
        <v>18</v>
      </c>
      <c r="J122" s="21">
        <v>0</v>
      </c>
      <c r="K122" s="21">
        <v>0</v>
      </c>
      <c r="L122" s="24">
        <f>VLOOKUP($V122,Бодови!$A$2:$P$37,14,FALSE)</f>
        <v>100</v>
      </c>
      <c r="M122" s="24">
        <f>VLOOKUP($V122,Бодови!$A$2:$P$37,15,FALSE)</f>
        <v>0</v>
      </c>
      <c r="N122" s="24">
        <f t="shared" si="15"/>
        <v>0</v>
      </c>
      <c r="O122" s="24">
        <f>IF(J122=3,VLOOKUP($V122,Бодови!$A$2:$P$37,16,FALSE),0)</f>
        <v>0</v>
      </c>
      <c r="P122" s="24">
        <f t="shared" si="16"/>
        <v>0</v>
      </c>
      <c r="Q122" s="79">
        <f t="shared" si="14"/>
        <v>100</v>
      </c>
      <c r="R122" s="24">
        <f>VLOOKUP(D122,Параметри!$B$2:$C$12,2,FALSE)</f>
        <v>10</v>
      </c>
      <c r="S122" s="24">
        <f>VLOOKUP(E122,Параметри!$F$2:$G$6,2,FALSE)</f>
        <v>2</v>
      </c>
      <c r="T122" s="24">
        <f>VLOOKUP(G122,Параметри!$J$2:$K$6,2,FALSE)</f>
        <v>3</v>
      </c>
      <c r="U122" s="24">
        <f>VLOOKUP(I122,Параметри!$N$2:$O$7,2,FALSE)</f>
        <v>1</v>
      </c>
      <c r="V122" s="24" t="str">
        <f t="shared" si="17"/>
        <v>10231</v>
      </c>
    </row>
    <row r="123" spans="1:22" hidden="1" x14ac:dyDescent="0.55000000000000004">
      <c r="A123" s="24" t="s">
        <v>187</v>
      </c>
      <c r="B123" s="24" t="s">
        <v>114</v>
      </c>
      <c r="C123" s="25" t="s">
        <v>195</v>
      </c>
      <c r="D123" s="21" t="s">
        <v>15</v>
      </c>
      <c r="E123" s="21" t="s">
        <v>31</v>
      </c>
      <c r="F123" s="21" t="s">
        <v>89</v>
      </c>
      <c r="G123" s="21" t="s">
        <v>21</v>
      </c>
      <c r="H123" s="27" t="s">
        <v>85</v>
      </c>
      <c r="I123" s="21" t="s">
        <v>19</v>
      </c>
      <c r="J123" s="21">
        <v>0</v>
      </c>
      <c r="K123" s="21">
        <v>0</v>
      </c>
      <c r="L123" s="24">
        <f>VLOOKUP($V123,Бодови!$A$2:$P$37,14,FALSE)</f>
        <v>70</v>
      </c>
      <c r="M123" s="24">
        <f>VLOOKUP($V123,Бодови!$A$2:$P$37,15,FALSE)</f>
        <v>0</v>
      </c>
      <c r="N123" s="24">
        <f t="shared" si="15"/>
        <v>0</v>
      </c>
      <c r="O123" s="24">
        <f>IF(J123=3,VLOOKUP($V123,Бодови!$A$2:$P$37,16,FALSE),0)</f>
        <v>0</v>
      </c>
      <c r="P123" s="24">
        <f t="shared" si="16"/>
        <v>0</v>
      </c>
      <c r="Q123" s="79">
        <f t="shared" si="14"/>
        <v>70</v>
      </c>
      <c r="R123" s="24">
        <f>VLOOKUP(D123,Параметри!$B$2:$C$12,2,FALSE)</f>
        <v>10</v>
      </c>
      <c r="S123" s="24">
        <f>VLOOKUP(E123,Параметри!$F$2:$G$6,2,FALSE)</f>
        <v>2</v>
      </c>
      <c r="T123" s="24">
        <f>VLOOKUP(G123,Параметри!$J$2:$K$6,2,FALSE)</f>
        <v>3</v>
      </c>
      <c r="U123" s="24">
        <f>VLOOKUP(I123,Параметри!$N$2:$O$7,2,FALSE)</f>
        <v>2</v>
      </c>
      <c r="V123" s="24" t="str">
        <f t="shared" si="17"/>
        <v>10232</v>
      </c>
    </row>
    <row r="124" spans="1:22" hidden="1" x14ac:dyDescent="0.55000000000000004">
      <c r="A124" s="24" t="s">
        <v>270</v>
      </c>
      <c r="B124" s="24" t="s">
        <v>242</v>
      </c>
      <c r="C124" s="25" t="s">
        <v>195</v>
      </c>
      <c r="D124" s="21" t="s">
        <v>15</v>
      </c>
      <c r="E124" s="21" t="s">
        <v>31</v>
      </c>
      <c r="F124" s="21" t="s">
        <v>89</v>
      </c>
      <c r="G124" s="21" t="s">
        <v>21</v>
      </c>
      <c r="H124" s="27" t="s">
        <v>85</v>
      </c>
      <c r="I124" s="21" t="s">
        <v>20</v>
      </c>
      <c r="J124" s="21">
        <v>0</v>
      </c>
      <c r="K124" s="21">
        <v>0</v>
      </c>
      <c r="L124" s="24">
        <f>VLOOKUP($V124,Бодови!$A$2:$P$37,14,FALSE)</f>
        <v>40</v>
      </c>
      <c r="M124" s="24">
        <f>VLOOKUP($V124,Бодови!$A$2:$P$37,15,FALSE)</f>
        <v>0</v>
      </c>
      <c r="N124" s="24">
        <f t="shared" si="15"/>
        <v>0</v>
      </c>
      <c r="O124" s="24">
        <f>IF(J124=3,VLOOKUP($V124,Бодови!$A$2:$P$37,16,FALSE),0)</f>
        <v>0</v>
      </c>
      <c r="P124" s="24">
        <f t="shared" si="16"/>
        <v>0</v>
      </c>
      <c r="Q124" s="79">
        <f t="shared" si="14"/>
        <v>40</v>
      </c>
      <c r="R124" s="24">
        <f>VLOOKUP(D124,Параметри!$B$2:$C$12,2,FALSE)</f>
        <v>10</v>
      </c>
      <c r="S124" s="24">
        <f>VLOOKUP(E124,Параметри!$F$2:$G$6,2,FALSE)</f>
        <v>2</v>
      </c>
      <c r="T124" s="24">
        <f>VLOOKUP(G124,Параметри!$J$2:$K$6,2,FALSE)</f>
        <v>3</v>
      </c>
      <c r="U124" s="24">
        <f>VLOOKUP(I124,Параметри!$N$2:$O$7,2,FALSE)</f>
        <v>3</v>
      </c>
      <c r="V124" s="24" t="str">
        <f t="shared" si="17"/>
        <v>10233</v>
      </c>
    </row>
    <row r="125" spans="1:22" hidden="1" x14ac:dyDescent="0.55000000000000004">
      <c r="A125" s="24" t="s">
        <v>271</v>
      </c>
      <c r="B125" s="24" t="s">
        <v>272</v>
      </c>
      <c r="C125" s="25" t="s">
        <v>195</v>
      </c>
      <c r="D125" s="21" t="s">
        <v>15</v>
      </c>
      <c r="E125" s="21" t="s">
        <v>31</v>
      </c>
      <c r="F125" s="21" t="s">
        <v>89</v>
      </c>
      <c r="G125" s="21" t="s">
        <v>21</v>
      </c>
      <c r="H125" s="27" t="s">
        <v>85</v>
      </c>
      <c r="I125" s="21" t="s">
        <v>20</v>
      </c>
      <c r="J125" s="21">
        <v>0</v>
      </c>
      <c r="K125" s="21">
        <v>0</v>
      </c>
      <c r="L125" s="24">
        <f>VLOOKUP($V125,Бодови!$A$2:$P$37,14,FALSE)</f>
        <v>40</v>
      </c>
      <c r="M125" s="24">
        <f>VLOOKUP($V125,Бодови!$A$2:$P$37,15,FALSE)</f>
        <v>0</v>
      </c>
      <c r="N125" s="24">
        <f t="shared" ref="N125" si="30">J125*M125</f>
        <v>0</v>
      </c>
      <c r="O125" s="24">
        <f>IF(J125=3,VLOOKUP($V125,Бодови!$A$2:$P$37,16,FALSE),0)</f>
        <v>0</v>
      </c>
      <c r="P125" s="24">
        <f t="shared" ref="P125" si="31">K125*O125</f>
        <v>0</v>
      </c>
      <c r="Q125" s="79">
        <f t="shared" ref="Q125" si="32">L125+N125+O125+P125</f>
        <v>40</v>
      </c>
      <c r="R125" s="24">
        <f>VLOOKUP(D125,Параметри!$B$2:$C$12,2,FALSE)</f>
        <v>10</v>
      </c>
      <c r="S125" s="24">
        <f>VLOOKUP(E125,Параметри!$F$2:$G$6,2,FALSE)</f>
        <v>2</v>
      </c>
      <c r="T125" s="24">
        <f>VLOOKUP(G125,Параметри!$J$2:$K$6,2,FALSE)</f>
        <v>3</v>
      </c>
      <c r="U125" s="24">
        <f>VLOOKUP(I125,Параметри!$N$2:$O$7,2,FALSE)</f>
        <v>3</v>
      </c>
      <c r="V125" s="24" t="str">
        <f t="shared" ref="V125" si="33">CONCATENATE(R125,S125,T125,U125)</f>
        <v>10233</v>
      </c>
    </row>
    <row r="126" spans="1:22" x14ac:dyDescent="0.55000000000000004">
      <c r="A126" s="24" t="s">
        <v>189</v>
      </c>
      <c r="B126" s="24" t="s">
        <v>261</v>
      </c>
      <c r="C126" s="25" t="s">
        <v>195</v>
      </c>
      <c r="D126" s="21" t="s">
        <v>15</v>
      </c>
      <c r="E126" s="21" t="s">
        <v>31</v>
      </c>
      <c r="F126" s="21" t="s">
        <v>89</v>
      </c>
      <c r="G126" s="21" t="s">
        <v>21</v>
      </c>
      <c r="H126" s="27" t="s">
        <v>86</v>
      </c>
      <c r="I126" s="21" t="s">
        <v>18</v>
      </c>
      <c r="J126" s="21">
        <v>0</v>
      </c>
      <c r="K126" s="21">
        <v>0</v>
      </c>
      <c r="L126" s="24">
        <f>VLOOKUP($V126,Бодови!$A$2:$P$37,14,FALSE)</f>
        <v>100</v>
      </c>
      <c r="M126" s="24">
        <f>VLOOKUP($V126,Бодови!$A$2:$P$37,15,FALSE)</f>
        <v>0</v>
      </c>
      <c r="N126" s="24">
        <f t="shared" si="15"/>
        <v>0</v>
      </c>
      <c r="O126" s="24">
        <f>IF(J126=3,VLOOKUP($V126,Бодови!$A$2:$P$37,16,FALSE),0)</f>
        <v>0</v>
      </c>
      <c r="P126" s="24">
        <f t="shared" si="16"/>
        <v>0</v>
      </c>
      <c r="Q126" s="79">
        <f t="shared" si="14"/>
        <v>100</v>
      </c>
      <c r="R126" s="24">
        <f>VLOOKUP(D126,Параметри!$B$2:$C$12,2,FALSE)</f>
        <v>10</v>
      </c>
      <c r="S126" s="24">
        <f>VLOOKUP(E126,Параметри!$F$2:$G$6,2,FALSE)</f>
        <v>2</v>
      </c>
      <c r="T126" s="24">
        <f>VLOOKUP(G126,Параметри!$J$2:$K$6,2,FALSE)</f>
        <v>3</v>
      </c>
      <c r="U126" s="24">
        <f>VLOOKUP(I126,Параметри!$N$2:$O$7,2,FALSE)</f>
        <v>1</v>
      </c>
      <c r="V126" s="24" t="str">
        <f t="shared" si="17"/>
        <v>10231</v>
      </c>
    </row>
    <row r="127" spans="1:22" x14ac:dyDescent="0.55000000000000004">
      <c r="A127" s="24" t="s">
        <v>178</v>
      </c>
      <c r="B127" s="24" t="s">
        <v>261</v>
      </c>
      <c r="C127" s="25" t="s">
        <v>195</v>
      </c>
      <c r="D127" s="21" t="s">
        <v>15</v>
      </c>
      <c r="E127" s="21" t="s">
        <v>31</v>
      </c>
      <c r="F127" s="21" t="s">
        <v>89</v>
      </c>
      <c r="G127" s="21" t="s">
        <v>21</v>
      </c>
      <c r="H127" s="27" t="s">
        <v>86</v>
      </c>
      <c r="I127" s="21" t="s">
        <v>19</v>
      </c>
      <c r="J127" s="21">
        <v>0</v>
      </c>
      <c r="K127" s="21">
        <v>0</v>
      </c>
      <c r="L127" s="24">
        <f>VLOOKUP($V127,Бодови!$A$2:$P$37,14,FALSE)</f>
        <v>70</v>
      </c>
      <c r="M127" s="24">
        <f>VLOOKUP($V127,Бодови!$A$2:$P$37,15,FALSE)</f>
        <v>0</v>
      </c>
      <c r="N127" s="24">
        <f t="shared" si="15"/>
        <v>0</v>
      </c>
      <c r="O127" s="24">
        <f>IF(J127=3,VLOOKUP($V127,Бодови!$A$2:$P$37,16,FALSE),0)</f>
        <v>0</v>
      </c>
      <c r="P127" s="24">
        <f t="shared" si="16"/>
        <v>0</v>
      </c>
      <c r="Q127" s="79">
        <f t="shared" si="14"/>
        <v>70</v>
      </c>
      <c r="R127" s="24">
        <f>VLOOKUP(D127,Параметри!$B$2:$C$12,2,FALSE)</f>
        <v>10</v>
      </c>
      <c r="S127" s="24">
        <f>VLOOKUP(E127,Параметри!$F$2:$G$6,2,FALSE)</f>
        <v>2</v>
      </c>
      <c r="T127" s="24">
        <f>VLOOKUP(G127,Параметри!$J$2:$K$6,2,FALSE)</f>
        <v>3</v>
      </c>
      <c r="U127" s="24">
        <f>VLOOKUP(I127,Параметри!$N$2:$O$7,2,FALSE)</f>
        <v>2</v>
      </c>
      <c r="V127" s="24" t="str">
        <f t="shared" si="17"/>
        <v>10232</v>
      </c>
    </row>
    <row r="128" spans="1:22" x14ac:dyDescent="0.55000000000000004">
      <c r="A128" s="24" t="s">
        <v>273</v>
      </c>
      <c r="B128" s="24" t="s">
        <v>272</v>
      </c>
      <c r="C128" s="25" t="s">
        <v>195</v>
      </c>
      <c r="D128" s="21" t="s">
        <v>15</v>
      </c>
      <c r="E128" s="21" t="s">
        <v>31</v>
      </c>
      <c r="F128" s="21" t="s">
        <v>89</v>
      </c>
      <c r="G128" s="21" t="s">
        <v>21</v>
      </c>
      <c r="H128" s="27" t="s">
        <v>86</v>
      </c>
      <c r="I128" s="21" t="s">
        <v>20</v>
      </c>
      <c r="J128" s="21">
        <v>0</v>
      </c>
      <c r="K128" s="21">
        <v>0</v>
      </c>
      <c r="L128" s="24">
        <f>VLOOKUP($V128,Бодови!$A$2:$P$37,14,FALSE)</f>
        <v>40</v>
      </c>
      <c r="M128" s="24">
        <f>VLOOKUP($V128,Бодови!$A$2:$P$37,15,FALSE)</f>
        <v>0</v>
      </c>
      <c r="N128" s="24">
        <f t="shared" ref="N128" si="34">J128*M128</f>
        <v>0</v>
      </c>
      <c r="O128" s="24">
        <f>IF(J128=3,VLOOKUP($V128,Бодови!$A$2:$P$37,16,FALSE),0)</f>
        <v>0</v>
      </c>
      <c r="P128" s="24">
        <f t="shared" ref="P128" si="35">K128*O128</f>
        <v>0</v>
      </c>
      <c r="Q128" s="79">
        <f t="shared" ref="Q128" si="36">L128+N128+O128+P128</f>
        <v>40</v>
      </c>
      <c r="R128" s="24">
        <f>VLOOKUP(D128,Параметри!$B$2:$C$12,2,FALSE)</f>
        <v>10</v>
      </c>
      <c r="S128" s="24">
        <f>VLOOKUP(E128,Параметри!$F$2:$G$6,2,FALSE)</f>
        <v>2</v>
      </c>
      <c r="T128" s="24">
        <f>VLOOKUP(G128,Параметри!$J$2:$K$6,2,FALSE)</f>
        <v>3</v>
      </c>
      <c r="U128" s="24">
        <f>VLOOKUP(I128,Параметри!$N$2:$O$7,2,FALSE)</f>
        <v>3</v>
      </c>
      <c r="V128" s="24" t="str">
        <f t="shared" ref="V128" si="37">CONCATENATE(R128,S128,T128,U128)</f>
        <v>10233</v>
      </c>
    </row>
    <row r="129" spans="1:22" x14ac:dyDescent="0.55000000000000004">
      <c r="A129" s="24" t="s">
        <v>274</v>
      </c>
      <c r="B129" s="24" t="s">
        <v>275</v>
      </c>
      <c r="C129" s="25" t="s">
        <v>195</v>
      </c>
      <c r="D129" s="21" t="s">
        <v>15</v>
      </c>
      <c r="E129" s="21" t="s">
        <v>31</v>
      </c>
      <c r="F129" s="21" t="s">
        <v>89</v>
      </c>
      <c r="G129" s="21" t="s">
        <v>21</v>
      </c>
      <c r="H129" s="27" t="s">
        <v>86</v>
      </c>
      <c r="I129" s="21" t="s">
        <v>20</v>
      </c>
      <c r="J129" s="21">
        <v>0</v>
      </c>
      <c r="K129" s="21">
        <v>0</v>
      </c>
      <c r="L129" s="24">
        <f>VLOOKUP($V129,Бодови!$A$2:$P$37,14,FALSE)</f>
        <v>40</v>
      </c>
      <c r="M129" s="24">
        <f>VLOOKUP($V129,Бодови!$A$2:$P$37,15,FALSE)</f>
        <v>0</v>
      </c>
      <c r="N129" s="24">
        <f t="shared" ref="N129" si="38">J129*M129</f>
        <v>0</v>
      </c>
      <c r="O129" s="24">
        <f>IF(J129=3,VLOOKUP($V129,Бодови!$A$2:$P$37,16,FALSE),0)</f>
        <v>0</v>
      </c>
      <c r="P129" s="24">
        <f t="shared" ref="P129" si="39">K129*O129</f>
        <v>0</v>
      </c>
      <c r="Q129" s="79">
        <f t="shared" ref="Q129" si="40">L129+N129+O129+P129</f>
        <v>40</v>
      </c>
      <c r="R129" s="24">
        <f>VLOOKUP(D129,Параметри!$B$2:$C$12,2,FALSE)</f>
        <v>10</v>
      </c>
      <c r="S129" s="24">
        <f>VLOOKUP(E129,Параметри!$F$2:$G$6,2,FALSE)</f>
        <v>2</v>
      </c>
      <c r="T129" s="24">
        <f>VLOOKUP(G129,Параметри!$J$2:$K$6,2,FALSE)</f>
        <v>3</v>
      </c>
      <c r="U129" s="24">
        <f>VLOOKUP(I129,Параметри!$N$2:$O$7,2,FALSE)</f>
        <v>3</v>
      </c>
      <c r="V129" s="24" t="str">
        <f t="shared" ref="V129" si="41">CONCATENATE(R129,S129,T129,U129)</f>
        <v>10233</v>
      </c>
    </row>
    <row r="130" spans="1:22" hidden="1" x14ac:dyDescent="0.55000000000000004">
      <c r="A130" s="24" t="s">
        <v>206</v>
      </c>
      <c r="B130" s="24" t="s">
        <v>200</v>
      </c>
      <c r="C130" s="25" t="s">
        <v>196</v>
      </c>
      <c r="D130" s="21" t="s">
        <v>98</v>
      </c>
      <c r="E130" s="21" t="s">
        <v>27</v>
      </c>
      <c r="F130" s="21" t="s">
        <v>88</v>
      </c>
      <c r="G130" s="21" t="s">
        <v>17</v>
      </c>
      <c r="H130" s="27"/>
      <c r="I130" s="21" t="s">
        <v>18</v>
      </c>
      <c r="J130" s="21">
        <v>3</v>
      </c>
      <c r="K130" s="21">
        <v>0</v>
      </c>
      <c r="L130" s="24">
        <f>VLOOKUP($V130,Бодови!$A$2:$P$37,14,FALSE)</f>
        <v>100</v>
      </c>
      <c r="M130" s="24">
        <f>VLOOKUP($V130,Бодови!$A$2:$P$37,15,FALSE)</f>
        <v>10</v>
      </c>
      <c r="N130" s="24">
        <f>J130*M130</f>
        <v>30</v>
      </c>
      <c r="O130" s="24">
        <f>IF(J130=3,VLOOKUP($V130,Бодови!$A$2:$P$37,16,FALSE),0)</f>
        <v>30</v>
      </c>
      <c r="P130" s="24">
        <f>K130*O130</f>
        <v>0</v>
      </c>
      <c r="Q130" s="79">
        <f t="shared" si="14"/>
        <v>160</v>
      </c>
      <c r="R130" s="24">
        <f>VLOOKUP(D130,Параметри!$B$2:$C$12,2,FALSE)</f>
        <v>11</v>
      </c>
      <c r="S130" s="24">
        <f>VLOOKUP(E130,Параметри!$F$2:$G$6,2,FALSE)</f>
        <v>4</v>
      </c>
      <c r="T130" s="24">
        <f>VLOOKUP(G130,Параметри!$J$2:$K$6,2,FALSE)</f>
        <v>1</v>
      </c>
      <c r="U130" s="24">
        <f>VLOOKUP(I130,Параметри!$N$2:$O$7,2,FALSE)</f>
        <v>1</v>
      </c>
      <c r="V130" s="24" t="str">
        <f>CONCATENATE(R130,S130,T130,U130)</f>
        <v>11411</v>
      </c>
    </row>
    <row r="131" spans="1:22" hidden="1" x14ac:dyDescent="0.55000000000000004">
      <c r="A131" s="24" t="s">
        <v>100</v>
      </c>
      <c r="B131" s="24" t="s">
        <v>66</v>
      </c>
      <c r="C131" s="25" t="s">
        <v>196</v>
      </c>
      <c r="D131" s="21" t="s">
        <v>98</v>
      </c>
      <c r="E131" s="21" t="s">
        <v>27</v>
      </c>
      <c r="F131" s="21" t="s">
        <v>88</v>
      </c>
      <c r="G131" s="21" t="s">
        <v>17</v>
      </c>
      <c r="H131" s="27"/>
      <c r="I131" s="21" t="s">
        <v>19</v>
      </c>
      <c r="J131" s="21">
        <v>2</v>
      </c>
      <c r="K131" s="21">
        <v>0</v>
      </c>
      <c r="L131" s="24">
        <f>VLOOKUP($V131,Бодови!$A$2:$P$37,14,FALSE)</f>
        <v>70</v>
      </c>
      <c r="M131" s="24">
        <f>VLOOKUP($V131,Бодови!$A$2:$P$37,15,FALSE)</f>
        <v>10</v>
      </c>
      <c r="N131" s="24">
        <f>J131*M131</f>
        <v>20</v>
      </c>
      <c r="O131" s="24">
        <f>IF(J131=3,VLOOKUP($V131,Бодови!$A$2:$P$37,16,FALSE),0)</f>
        <v>0</v>
      </c>
      <c r="P131" s="24">
        <f>K131*O131</f>
        <v>0</v>
      </c>
      <c r="Q131" s="79">
        <f t="shared" si="14"/>
        <v>90</v>
      </c>
      <c r="R131" s="24">
        <f>VLOOKUP(D131,Параметри!$B$2:$C$12,2,FALSE)</f>
        <v>11</v>
      </c>
      <c r="S131" s="24">
        <f>VLOOKUP(E131,Параметри!$F$2:$G$6,2,FALSE)</f>
        <v>4</v>
      </c>
      <c r="T131" s="24">
        <f>VLOOKUP(G131,Параметри!$J$2:$K$6,2,FALSE)</f>
        <v>1</v>
      </c>
      <c r="U131" s="24">
        <f>VLOOKUP(I131,Параметри!$N$2:$O$7,2,FALSE)</f>
        <v>2</v>
      </c>
      <c r="V131" s="24" t="str">
        <f>CONCATENATE(R131,S131,T131,U131)</f>
        <v>11412</v>
      </c>
    </row>
    <row r="132" spans="1:22" hidden="1" x14ac:dyDescent="0.55000000000000004">
      <c r="A132" s="24" t="s">
        <v>207</v>
      </c>
      <c r="B132" s="24" t="s">
        <v>64</v>
      </c>
      <c r="C132" s="25" t="s">
        <v>196</v>
      </c>
      <c r="D132" s="21" t="s">
        <v>98</v>
      </c>
      <c r="E132" s="21" t="s">
        <v>27</v>
      </c>
      <c r="F132" s="21" t="s">
        <v>88</v>
      </c>
      <c r="G132" s="21" t="s">
        <v>17</v>
      </c>
      <c r="H132" s="27"/>
      <c r="I132" s="21" t="s">
        <v>20</v>
      </c>
      <c r="J132" s="21">
        <v>1</v>
      </c>
      <c r="K132" s="21">
        <v>0</v>
      </c>
      <c r="L132" s="24">
        <f>VLOOKUP($V132,Бодови!$A$2:$P$37,14,FALSE)</f>
        <v>40</v>
      </c>
      <c r="M132" s="24">
        <f>VLOOKUP($V132,Бодови!$A$2:$P$37,15,FALSE)</f>
        <v>10</v>
      </c>
      <c r="N132" s="24">
        <f>J132*M132</f>
        <v>10</v>
      </c>
      <c r="O132" s="24">
        <f>IF(J132=3,VLOOKUP($V132,Бодови!$A$2:$P$37,16,FALSE),0)</f>
        <v>0</v>
      </c>
      <c r="P132" s="24">
        <f>K132*O132</f>
        <v>0</v>
      </c>
      <c r="Q132" s="79">
        <f t="shared" si="14"/>
        <v>50</v>
      </c>
      <c r="R132" s="24">
        <f>VLOOKUP(D132,Параметри!$B$2:$C$12,2,FALSE)</f>
        <v>11</v>
      </c>
      <c r="S132" s="24">
        <f>VLOOKUP(E132,Параметри!$F$2:$G$6,2,FALSE)</f>
        <v>4</v>
      </c>
      <c r="T132" s="24">
        <f>VLOOKUP(G132,Параметри!$J$2:$K$6,2,FALSE)</f>
        <v>1</v>
      </c>
      <c r="U132" s="24">
        <f>VLOOKUP(I132,Параметри!$N$2:$O$7,2,FALSE)</f>
        <v>3</v>
      </c>
      <c r="V132" s="24" t="str">
        <f>CONCATENATE(R132,S132,T132,U132)</f>
        <v>11413</v>
      </c>
    </row>
    <row r="133" spans="1:22" hidden="1" x14ac:dyDescent="0.55000000000000004">
      <c r="A133" s="24" t="s">
        <v>103</v>
      </c>
      <c r="B133" s="24" t="s">
        <v>200</v>
      </c>
      <c r="C133" s="25" t="s">
        <v>196</v>
      </c>
      <c r="D133" s="21" t="s">
        <v>98</v>
      </c>
      <c r="E133" s="21" t="s">
        <v>27</v>
      </c>
      <c r="F133" s="21" t="s">
        <v>89</v>
      </c>
      <c r="G133" s="21" t="s">
        <v>17</v>
      </c>
      <c r="H133" s="27"/>
      <c r="I133" s="21" t="s">
        <v>18</v>
      </c>
      <c r="J133" s="21">
        <v>3</v>
      </c>
      <c r="K133" s="21">
        <v>0</v>
      </c>
      <c r="L133" s="24">
        <f>VLOOKUP($V133,Бодови!$A$2:$P$37,14,FALSE)</f>
        <v>100</v>
      </c>
      <c r="M133" s="24">
        <f>VLOOKUP($V133,Бодови!$A$2:$P$37,15,FALSE)</f>
        <v>10</v>
      </c>
      <c r="N133" s="24">
        <f t="shared" si="15"/>
        <v>30</v>
      </c>
      <c r="O133" s="24">
        <f>IF(J133=3,VLOOKUP($V133,Бодови!$A$2:$P$37,16,FALSE),0)</f>
        <v>30</v>
      </c>
      <c r="P133" s="24">
        <f t="shared" si="16"/>
        <v>0</v>
      </c>
      <c r="Q133" s="79">
        <f t="shared" si="14"/>
        <v>160</v>
      </c>
      <c r="R133" s="24">
        <f>VLOOKUP(D133,Параметри!$B$2:$C$12,2,FALSE)</f>
        <v>11</v>
      </c>
      <c r="S133" s="24">
        <f>VLOOKUP(E133,Параметри!$F$2:$G$6,2,FALSE)</f>
        <v>4</v>
      </c>
      <c r="T133" s="24">
        <f>VLOOKUP(G133,Параметри!$J$2:$K$6,2,FALSE)</f>
        <v>1</v>
      </c>
      <c r="U133" s="24">
        <f>VLOOKUP(I133,Параметри!$N$2:$O$7,2,FALSE)</f>
        <v>1</v>
      </c>
      <c r="V133" s="24" t="str">
        <f t="shared" si="17"/>
        <v>11411</v>
      </c>
    </row>
    <row r="134" spans="1:22" hidden="1" x14ac:dyDescent="0.55000000000000004">
      <c r="A134" s="24" t="s">
        <v>210</v>
      </c>
      <c r="B134" s="24" t="s">
        <v>199</v>
      </c>
      <c r="C134" s="25" t="s">
        <v>196</v>
      </c>
      <c r="D134" s="21" t="s">
        <v>98</v>
      </c>
      <c r="E134" s="21" t="s">
        <v>27</v>
      </c>
      <c r="F134" s="21" t="s">
        <v>89</v>
      </c>
      <c r="G134" s="21" t="s">
        <v>17</v>
      </c>
      <c r="H134" s="27"/>
      <c r="I134" s="21" t="s">
        <v>19</v>
      </c>
      <c r="J134" s="21">
        <v>1</v>
      </c>
      <c r="K134" s="21">
        <v>0</v>
      </c>
      <c r="L134" s="24">
        <f>VLOOKUP($V134,Бодови!$A$2:$P$37,14,FALSE)</f>
        <v>70</v>
      </c>
      <c r="M134" s="24">
        <f>VLOOKUP($V134,Бодови!$A$2:$P$37,15,FALSE)</f>
        <v>10</v>
      </c>
      <c r="N134" s="24">
        <f t="shared" si="15"/>
        <v>10</v>
      </c>
      <c r="O134" s="24">
        <f>IF(J134=3,VLOOKUP($V134,Бодови!$A$2:$P$37,16,FALSE),0)</f>
        <v>0</v>
      </c>
      <c r="P134" s="24">
        <f t="shared" si="16"/>
        <v>0</v>
      </c>
      <c r="Q134" s="79">
        <f t="shared" ref="Q134:Q173" si="42">L134+N134+O134+P134</f>
        <v>80</v>
      </c>
      <c r="R134" s="24">
        <f>VLOOKUP(D134,Параметри!$B$2:$C$12,2,FALSE)</f>
        <v>11</v>
      </c>
      <c r="S134" s="24">
        <f>VLOOKUP(E134,Параметри!$F$2:$G$6,2,FALSE)</f>
        <v>4</v>
      </c>
      <c r="T134" s="24">
        <f>VLOOKUP(G134,Параметри!$J$2:$K$6,2,FALSE)</f>
        <v>1</v>
      </c>
      <c r="U134" s="24">
        <f>VLOOKUP(I134,Параметри!$N$2:$O$7,2,FALSE)</f>
        <v>2</v>
      </c>
      <c r="V134" s="24" t="str">
        <f t="shared" si="17"/>
        <v>11412</v>
      </c>
    </row>
    <row r="135" spans="1:22" hidden="1" x14ac:dyDescent="0.55000000000000004">
      <c r="A135" s="24" t="s">
        <v>208</v>
      </c>
      <c r="B135" s="24" t="s">
        <v>65</v>
      </c>
      <c r="C135" s="25" t="s">
        <v>196</v>
      </c>
      <c r="D135" s="21" t="s">
        <v>98</v>
      </c>
      <c r="E135" s="21" t="s">
        <v>27</v>
      </c>
      <c r="F135" s="21" t="s">
        <v>89</v>
      </c>
      <c r="G135" s="21" t="s">
        <v>17</v>
      </c>
      <c r="H135" s="27"/>
      <c r="I135" s="21" t="s">
        <v>20</v>
      </c>
      <c r="J135" s="21">
        <v>1</v>
      </c>
      <c r="K135" s="21">
        <v>0</v>
      </c>
      <c r="L135" s="24">
        <f>VLOOKUP($V135,Бодови!$A$2:$P$37,14,FALSE)</f>
        <v>40</v>
      </c>
      <c r="M135" s="24">
        <f>VLOOKUP($V135,Бодови!$A$2:$P$37,15,FALSE)</f>
        <v>10</v>
      </c>
      <c r="N135" s="24">
        <f t="shared" si="15"/>
        <v>10</v>
      </c>
      <c r="O135" s="24">
        <f>IF(J135=3,VLOOKUP($V135,Бодови!$A$2:$P$37,16,FALSE),0)</f>
        <v>0</v>
      </c>
      <c r="P135" s="24">
        <f t="shared" si="16"/>
        <v>0</v>
      </c>
      <c r="Q135" s="79">
        <f t="shared" si="42"/>
        <v>50</v>
      </c>
      <c r="R135" s="24">
        <f>VLOOKUP(D135,Параметри!$B$2:$C$12,2,FALSE)</f>
        <v>11</v>
      </c>
      <c r="S135" s="24">
        <f>VLOOKUP(E135,Параметри!$F$2:$G$6,2,FALSE)</f>
        <v>4</v>
      </c>
      <c r="T135" s="24">
        <f>VLOOKUP(G135,Параметри!$J$2:$K$6,2,FALSE)</f>
        <v>1</v>
      </c>
      <c r="U135" s="24">
        <f>VLOOKUP(I135,Параметри!$N$2:$O$7,2,FALSE)</f>
        <v>3</v>
      </c>
      <c r="V135" s="24" t="str">
        <f t="shared" si="17"/>
        <v>11413</v>
      </c>
    </row>
    <row r="136" spans="1:22" hidden="1" x14ac:dyDescent="0.55000000000000004">
      <c r="A136" s="24" t="s">
        <v>106</v>
      </c>
      <c r="B136" s="24" t="s">
        <v>199</v>
      </c>
      <c r="C136" s="25" t="s">
        <v>196</v>
      </c>
      <c r="D136" s="21" t="s">
        <v>98</v>
      </c>
      <c r="E136" s="21" t="s">
        <v>30</v>
      </c>
      <c r="F136" s="21" t="s">
        <v>88</v>
      </c>
      <c r="G136" s="21" t="s">
        <v>17</v>
      </c>
      <c r="H136" s="27"/>
      <c r="I136" s="21" t="s">
        <v>18</v>
      </c>
      <c r="J136" s="21">
        <v>2</v>
      </c>
      <c r="K136" s="21">
        <v>0</v>
      </c>
      <c r="L136" s="24">
        <f>VLOOKUP($V136,Бодови!$A$2:$P$37,14,FALSE)</f>
        <v>100</v>
      </c>
      <c r="M136" s="24">
        <f>VLOOKUP($V136,Бодови!$A$2:$P$37,15,FALSE)</f>
        <v>10</v>
      </c>
      <c r="N136" s="24">
        <f t="shared" ref="N136:N146" si="43">J136*M136</f>
        <v>20</v>
      </c>
      <c r="O136" s="24">
        <v>30</v>
      </c>
      <c r="P136" s="24">
        <f t="shared" ref="P136:P146" si="44">K136*O136</f>
        <v>0</v>
      </c>
      <c r="Q136" s="79">
        <f t="shared" ref="Q136:Q146" si="45">L136+N136+O136+P136</f>
        <v>150</v>
      </c>
      <c r="R136" s="24">
        <f>VLOOKUP(D136,Параметри!$B$2:$C$12,2,FALSE)</f>
        <v>11</v>
      </c>
      <c r="S136" s="24">
        <f>VLOOKUP(E136,Параметри!$F$2:$G$6,2,FALSE)</f>
        <v>3</v>
      </c>
      <c r="T136" s="24">
        <f>VLOOKUP(G136,Параметри!$J$2:$K$6,2,FALSE)</f>
        <v>1</v>
      </c>
      <c r="U136" s="24">
        <f>VLOOKUP(I136,Параметри!$N$2:$O$7,2,FALSE)</f>
        <v>1</v>
      </c>
      <c r="V136" s="24" t="str">
        <f t="shared" ref="V136:V146" si="46">CONCATENATE(R136,S136,T136,U136)</f>
        <v>11311</v>
      </c>
    </row>
    <row r="137" spans="1:22" hidden="1" x14ac:dyDescent="0.55000000000000004">
      <c r="A137" s="24" t="s">
        <v>105</v>
      </c>
      <c r="B137" s="24" t="s">
        <v>200</v>
      </c>
      <c r="C137" s="25" t="s">
        <v>196</v>
      </c>
      <c r="D137" s="21" t="s">
        <v>98</v>
      </c>
      <c r="E137" s="21" t="s">
        <v>30</v>
      </c>
      <c r="F137" s="21" t="s">
        <v>88</v>
      </c>
      <c r="G137" s="21" t="s">
        <v>17</v>
      </c>
      <c r="H137" s="27"/>
      <c r="I137" s="21" t="s">
        <v>19</v>
      </c>
      <c r="J137" s="21">
        <v>1</v>
      </c>
      <c r="K137" s="21">
        <v>0</v>
      </c>
      <c r="L137" s="24">
        <f>VLOOKUP($V137,Бодови!$A$2:$P$37,14,FALSE)</f>
        <v>70</v>
      </c>
      <c r="M137" s="24">
        <f>VLOOKUP($V137,Бодови!$A$2:$P$37,15,FALSE)</f>
        <v>10</v>
      </c>
      <c r="N137" s="24">
        <f t="shared" si="43"/>
        <v>10</v>
      </c>
      <c r="O137" s="24">
        <f>IF(J137=3,VLOOKUP($V137,Бодови!$A$2:$P$37,16,FALSE),0)</f>
        <v>0</v>
      </c>
      <c r="P137" s="24">
        <f t="shared" si="44"/>
        <v>0</v>
      </c>
      <c r="Q137" s="79">
        <f t="shared" si="45"/>
        <v>80</v>
      </c>
      <c r="R137" s="24">
        <f>VLOOKUP(D137,Параметри!$B$2:$C$12,2,FALSE)</f>
        <v>11</v>
      </c>
      <c r="S137" s="24">
        <f>VLOOKUP(E137,Параметри!$F$2:$G$6,2,FALSE)</f>
        <v>3</v>
      </c>
      <c r="T137" s="24">
        <f>VLOOKUP(G137,Параметри!$J$2:$K$6,2,FALSE)</f>
        <v>1</v>
      </c>
      <c r="U137" s="24">
        <f>VLOOKUP(I137,Параметри!$N$2:$O$7,2,FALSE)</f>
        <v>2</v>
      </c>
      <c r="V137" s="24" t="str">
        <f t="shared" si="46"/>
        <v>11312</v>
      </c>
    </row>
    <row r="138" spans="1:22" hidden="1" x14ac:dyDescent="0.55000000000000004">
      <c r="A138" s="24" t="s">
        <v>107</v>
      </c>
      <c r="B138" s="24" t="s">
        <v>111</v>
      </c>
      <c r="C138" s="25" t="s">
        <v>196</v>
      </c>
      <c r="D138" s="21" t="s">
        <v>98</v>
      </c>
      <c r="E138" s="21" t="s">
        <v>30</v>
      </c>
      <c r="F138" s="21" t="s">
        <v>88</v>
      </c>
      <c r="G138" s="21" t="s">
        <v>17</v>
      </c>
      <c r="H138" s="27"/>
      <c r="I138" s="21" t="s">
        <v>20</v>
      </c>
      <c r="J138" s="21">
        <v>0</v>
      </c>
      <c r="K138" s="21">
        <v>0</v>
      </c>
      <c r="L138" s="24">
        <f>VLOOKUP($V138,Бодови!$A$2:$P$37,14,FALSE)</f>
        <v>40</v>
      </c>
      <c r="M138" s="24">
        <f>VLOOKUP($V138,Бодови!$A$2:$P$37,15,FALSE)</f>
        <v>10</v>
      </c>
      <c r="N138" s="24">
        <f t="shared" si="43"/>
        <v>0</v>
      </c>
      <c r="O138" s="24">
        <f>IF(J138=3,VLOOKUP($V138,Бодови!$A$2:$P$37,16,FALSE),0)</f>
        <v>0</v>
      </c>
      <c r="P138" s="24">
        <f t="shared" si="44"/>
        <v>0</v>
      </c>
      <c r="Q138" s="79">
        <f t="shared" si="45"/>
        <v>40</v>
      </c>
      <c r="R138" s="24">
        <f>VLOOKUP(D138,Параметри!$B$2:$C$12,2,FALSE)</f>
        <v>11</v>
      </c>
      <c r="S138" s="24">
        <f>VLOOKUP(E138,Параметри!$F$2:$G$6,2,FALSE)</f>
        <v>3</v>
      </c>
      <c r="T138" s="24">
        <f>VLOOKUP(G138,Параметри!$J$2:$K$6,2,FALSE)</f>
        <v>1</v>
      </c>
      <c r="U138" s="24">
        <f>VLOOKUP(I138,Параметри!$N$2:$O$7,2,FALSE)</f>
        <v>3</v>
      </c>
      <c r="V138" s="24" t="str">
        <f t="shared" si="46"/>
        <v>11313</v>
      </c>
    </row>
    <row r="139" spans="1:22" hidden="1" x14ac:dyDescent="0.55000000000000004">
      <c r="A139" s="24" t="s">
        <v>108</v>
      </c>
      <c r="B139" s="24" t="s">
        <v>65</v>
      </c>
      <c r="C139" s="25" t="s">
        <v>196</v>
      </c>
      <c r="D139" s="21" t="s">
        <v>98</v>
      </c>
      <c r="E139" s="21" t="s">
        <v>30</v>
      </c>
      <c r="F139" s="21" t="s">
        <v>89</v>
      </c>
      <c r="G139" s="21" t="s">
        <v>17</v>
      </c>
      <c r="H139" s="27"/>
      <c r="I139" s="21" t="s">
        <v>18</v>
      </c>
      <c r="J139" s="21">
        <v>3</v>
      </c>
      <c r="K139" s="21">
        <v>0</v>
      </c>
      <c r="L139" s="24">
        <f>VLOOKUP($V139,Бодови!$A$2:$P$37,14,FALSE)</f>
        <v>100</v>
      </c>
      <c r="M139" s="24">
        <f>VLOOKUP($V139,Бодови!$A$2:$P$37,15,FALSE)</f>
        <v>10</v>
      </c>
      <c r="N139" s="24">
        <f t="shared" si="43"/>
        <v>30</v>
      </c>
      <c r="O139" s="24">
        <f>IF(J139=3,VLOOKUP($V139,Бодови!$A$2:$P$37,16,FALSE),0)</f>
        <v>30</v>
      </c>
      <c r="P139" s="24">
        <f t="shared" si="44"/>
        <v>0</v>
      </c>
      <c r="Q139" s="79">
        <f t="shared" si="45"/>
        <v>160</v>
      </c>
      <c r="R139" s="24">
        <f>VLOOKUP(D139,Параметри!$B$2:$C$12,2,FALSE)</f>
        <v>11</v>
      </c>
      <c r="S139" s="24">
        <f>VLOOKUP(E139,Параметри!$F$2:$G$6,2,FALSE)</f>
        <v>3</v>
      </c>
      <c r="T139" s="24">
        <f>VLOOKUP(G139,Параметри!$J$2:$K$6,2,FALSE)</f>
        <v>1</v>
      </c>
      <c r="U139" s="24">
        <f>VLOOKUP(I139,Параметри!$N$2:$O$7,2,FALSE)</f>
        <v>1</v>
      </c>
      <c r="V139" s="24" t="str">
        <f t="shared" si="46"/>
        <v>11311</v>
      </c>
    </row>
    <row r="140" spans="1:22" hidden="1" x14ac:dyDescent="0.55000000000000004">
      <c r="A140" s="24" t="s">
        <v>109</v>
      </c>
      <c r="B140" s="24" t="s">
        <v>203</v>
      </c>
      <c r="C140" s="25" t="s">
        <v>196</v>
      </c>
      <c r="D140" s="21" t="s">
        <v>98</v>
      </c>
      <c r="E140" s="21" t="s">
        <v>30</v>
      </c>
      <c r="F140" s="21" t="s">
        <v>89</v>
      </c>
      <c r="G140" s="21" t="s">
        <v>17</v>
      </c>
      <c r="H140" s="27"/>
      <c r="I140" s="21" t="s">
        <v>19</v>
      </c>
      <c r="J140" s="21">
        <v>2</v>
      </c>
      <c r="K140" s="21">
        <v>0</v>
      </c>
      <c r="L140" s="24">
        <f>VLOOKUP($V140,Бодови!$A$2:$P$37,14,FALSE)</f>
        <v>70</v>
      </c>
      <c r="M140" s="24">
        <f>VLOOKUP($V140,Бодови!$A$2:$P$37,15,FALSE)</f>
        <v>10</v>
      </c>
      <c r="N140" s="24">
        <f t="shared" si="43"/>
        <v>20</v>
      </c>
      <c r="O140" s="24">
        <f>IF(J140=3,VLOOKUP($V140,Бодови!$A$2:$P$37,16,FALSE),0)</f>
        <v>0</v>
      </c>
      <c r="P140" s="24">
        <f t="shared" si="44"/>
        <v>0</v>
      </c>
      <c r="Q140" s="79">
        <f t="shared" si="45"/>
        <v>90</v>
      </c>
      <c r="R140" s="24">
        <f>VLOOKUP(D140,Параметри!$B$2:$C$12,2,FALSE)</f>
        <v>11</v>
      </c>
      <c r="S140" s="24">
        <f>VLOOKUP(E140,Параметри!$F$2:$G$6,2,FALSE)</f>
        <v>3</v>
      </c>
      <c r="T140" s="24">
        <f>VLOOKUP(G140,Параметри!$J$2:$K$6,2,FALSE)</f>
        <v>1</v>
      </c>
      <c r="U140" s="24">
        <f>VLOOKUP(I140,Параметри!$N$2:$O$7,2,FALSE)</f>
        <v>2</v>
      </c>
      <c r="V140" s="24" t="str">
        <f t="shared" si="46"/>
        <v>11312</v>
      </c>
    </row>
    <row r="141" spans="1:22" hidden="1" x14ac:dyDescent="0.55000000000000004">
      <c r="A141" s="24" t="s">
        <v>205</v>
      </c>
      <c r="B141" s="24" t="s">
        <v>65</v>
      </c>
      <c r="C141" s="25" t="s">
        <v>196</v>
      </c>
      <c r="D141" s="21" t="s">
        <v>98</v>
      </c>
      <c r="E141" s="21" t="s">
        <v>30</v>
      </c>
      <c r="F141" s="21" t="s">
        <v>89</v>
      </c>
      <c r="G141" s="21" t="s">
        <v>17</v>
      </c>
      <c r="H141" s="27"/>
      <c r="I141" s="21" t="s">
        <v>20</v>
      </c>
      <c r="J141" s="21">
        <v>1</v>
      </c>
      <c r="K141" s="21">
        <v>0</v>
      </c>
      <c r="L141" s="24">
        <f>VLOOKUP($V141,Бодови!$A$2:$P$37,14,FALSE)</f>
        <v>40</v>
      </c>
      <c r="M141" s="24">
        <f>VLOOKUP($V141,Бодови!$A$2:$P$37,15,FALSE)</f>
        <v>10</v>
      </c>
      <c r="N141" s="24">
        <f t="shared" si="43"/>
        <v>10</v>
      </c>
      <c r="O141" s="24">
        <f>IF(J141=3,VLOOKUP($V141,Бодови!$A$2:$P$37,16,FALSE),0)</f>
        <v>0</v>
      </c>
      <c r="P141" s="24">
        <f t="shared" si="44"/>
        <v>0</v>
      </c>
      <c r="Q141" s="79">
        <f t="shared" si="45"/>
        <v>50</v>
      </c>
      <c r="R141" s="24">
        <f>VLOOKUP(D141,Параметри!$B$2:$C$12,2,FALSE)</f>
        <v>11</v>
      </c>
      <c r="S141" s="24">
        <f>VLOOKUP(E141,Параметри!$F$2:$G$6,2,FALSE)</f>
        <v>3</v>
      </c>
      <c r="T141" s="24">
        <f>VLOOKUP(G141,Параметри!$J$2:$K$6,2,FALSE)</f>
        <v>1</v>
      </c>
      <c r="U141" s="24">
        <f>VLOOKUP(I141,Параметри!$N$2:$O$7,2,FALSE)</f>
        <v>3</v>
      </c>
      <c r="V141" s="24" t="str">
        <f t="shared" si="46"/>
        <v>11313</v>
      </c>
    </row>
    <row r="142" spans="1:22" hidden="1" x14ac:dyDescent="0.55000000000000004">
      <c r="A142" s="24" t="s">
        <v>112</v>
      </c>
      <c r="B142" s="24" t="s">
        <v>64</v>
      </c>
      <c r="C142" s="25" t="s">
        <v>196</v>
      </c>
      <c r="D142" s="21" t="s">
        <v>98</v>
      </c>
      <c r="E142" s="21" t="s">
        <v>31</v>
      </c>
      <c r="F142" s="21" t="s">
        <v>88</v>
      </c>
      <c r="G142" s="21" t="s">
        <v>17</v>
      </c>
      <c r="H142" s="27"/>
      <c r="I142" s="21" t="s">
        <v>18</v>
      </c>
      <c r="J142" s="21">
        <v>1</v>
      </c>
      <c r="K142" s="21">
        <v>0</v>
      </c>
      <c r="L142" s="24">
        <f>VLOOKUP($V142,Бодови!$A$2:$P$37,14,FALSE)</f>
        <v>100</v>
      </c>
      <c r="M142" s="24">
        <f>VLOOKUP($V142,Бодови!$A$2:$P$37,15,FALSE)</f>
        <v>10</v>
      </c>
      <c r="N142" s="24">
        <f t="shared" si="43"/>
        <v>10</v>
      </c>
      <c r="O142" s="24">
        <f>IF(J142=3,VLOOKUP($V142,Бодови!$A$2:$P$37,16,FALSE),0)</f>
        <v>0</v>
      </c>
      <c r="P142" s="24">
        <f t="shared" si="44"/>
        <v>0</v>
      </c>
      <c r="Q142" s="79">
        <f t="shared" si="45"/>
        <v>110</v>
      </c>
      <c r="R142" s="24">
        <f>VLOOKUP(D142,Параметри!$B$2:$C$12,2,FALSE)</f>
        <v>11</v>
      </c>
      <c r="S142" s="24">
        <f>VLOOKUP(E142,Параметри!$F$2:$G$6,2,FALSE)</f>
        <v>2</v>
      </c>
      <c r="T142" s="24">
        <f>VLOOKUP(G142,Параметри!$J$2:$K$6,2,FALSE)</f>
        <v>1</v>
      </c>
      <c r="U142" s="24">
        <f>VLOOKUP(I142,Параметри!$N$2:$O$7,2,FALSE)</f>
        <v>1</v>
      </c>
      <c r="V142" s="24" t="str">
        <f t="shared" si="46"/>
        <v>11211</v>
      </c>
    </row>
    <row r="143" spans="1:22" hidden="1" x14ac:dyDescent="0.55000000000000004">
      <c r="A143" s="24" t="s">
        <v>71</v>
      </c>
      <c r="B143" s="24" t="s">
        <v>65</v>
      </c>
      <c r="C143" s="25" t="s">
        <v>196</v>
      </c>
      <c r="D143" s="21" t="s">
        <v>98</v>
      </c>
      <c r="E143" s="21" t="s">
        <v>31</v>
      </c>
      <c r="F143" s="21" t="s">
        <v>88</v>
      </c>
      <c r="G143" s="21" t="s">
        <v>17</v>
      </c>
      <c r="H143" s="27"/>
      <c r="I143" s="21" t="s">
        <v>19</v>
      </c>
      <c r="J143" s="21">
        <v>1</v>
      </c>
      <c r="K143" s="21">
        <v>0</v>
      </c>
      <c r="L143" s="24">
        <f>VLOOKUP($V143,Бодови!$A$2:$P$37,14,FALSE)</f>
        <v>70</v>
      </c>
      <c r="M143" s="24">
        <f>VLOOKUP($V143,Бодови!$A$2:$P$37,15,FALSE)</f>
        <v>10</v>
      </c>
      <c r="N143" s="24">
        <f t="shared" si="43"/>
        <v>10</v>
      </c>
      <c r="O143" s="24">
        <f>IF(J143=3,VLOOKUP($V143,Бодови!$A$2:$P$37,16,FALSE),0)</f>
        <v>0</v>
      </c>
      <c r="P143" s="24">
        <f t="shared" si="44"/>
        <v>0</v>
      </c>
      <c r="Q143" s="79">
        <f t="shared" si="45"/>
        <v>80</v>
      </c>
      <c r="R143" s="24">
        <f>VLOOKUP(D143,Параметри!$B$2:$C$12,2,FALSE)</f>
        <v>11</v>
      </c>
      <c r="S143" s="24">
        <f>VLOOKUP(E143,Параметри!$F$2:$G$6,2,FALSE)</f>
        <v>2</v>
      </c>
      <c r="T143" s="24">
        <f>VLOOKUP(G143,Параметри!$J$2:$K$6,2,FALSE)</f>
        <v>1</v>
      </c>
      <c r="U143" s="24">
        <f>VLOOKUP(I143,Параметри!$N$2:$O$7,2,FALSE)</f>
        <v>2</v>
      </c>
      <c r="V143" s="24" t="str">
        <f t="shared" si="46"/>
        <v>11212</v>
      </c>
    </row>
    <row r="144" spans="1:22" hidden="1" x14ac:dyDescent="0.55000000000000004">
      <c r="A144" s="24" t="s">
        <v>75</v>
      </c>
      <c r="B144" s="24" t="s">
        <v>65</v>
      </c>
      <c r="C144" s="25" t="s">
        <v>196</v>
      </c>
      <c r="D144" s="21" t="s">
        <v>98</v>
      </c>
      <c r="E144" s="21" t="s">
        <v>31</v>
      </c>
      <c r="F144" s="21" t="s">
        <v>88</v>
      </c>
      <c r="G144" s="21" t="s">
        <v>17</v>
      </c>
      <c r="H144" s="27"/>
      <c r="I144" s="21" t="s">
        <v>20</v>
      </c>
      <c r="J144" s="21">
        <v>1</v>
      </c>
      <c r="K144" s="21">
        <v>0</v>
      </c>
      <c r="L144" s="24">
        <f>VLOOKUP($V144,Бодови!$A$2:$P$37,14,FALSE)</f>
        <v>40</v>
      </c>
      <c r="M144" s="24">
        <f>VLOOKUP($V144,Бодови!$A$2:$P$37,15,FALSE)</f>
        <v>10</v>
      </c>
      <c r="N144" s="24">
        <f t="shared" si="43"/>
        <v>10</v>
      </c>
      <c r="O144" s="24">
        <f>IF(J144=3,VLOOKUP($V144,Бодови!$A$2:$P$37,16,FALSE),0)</f>
        <v>0</v>
      </c>
      <c r="P144" s="24">
        <f t="shared" si="44"/>
        <v>0</v>
      </c>
      <c r="Q144" s="79">
        <f t="shared" si="45"/>
        <v>50</v>
      </c>
      <c r="R144" s="24">
        <f>VLOOKUP(D144,Параметри!$B$2:$C$12,2,FALSE)</f>
        <v>11</v>
      </c>
      <c r="S144" s="24">
        <f>VLOOKUP(E144,Параметри!$F$2:$G$6,2,FALSE)</f>
        <v>2</v>
      </c>
      <c r="T144" s="24">
        <f>VLOOKUP(G144,Параметри!$J$2:$K$6,2,FALSE)</f>
        <v>1</v>
      </c>
      <c r="U144" s="24">
        <f>VLOOKUP(I144,Параметри!$N$2:$O$7,2,FALSE)</f>
        <v>3</v>
      </c>
      <c r="V144" s="24" t="str">
        <f t="shared" si="46"/>
        <v>11213</v>
      </c>
    </row>
    <row r="145" spans="1:22" hidden="1" x14ac:dyDescent="0.55000000000000004">
      <c r="A145" s="24" t="s">
        <v>73</v>
      </c>
      <c r="B145" s="24" t="s">
        <v>64</v>
      </c>
      <c r="C145" s="25" t="s">
        <v>196</v>
      </c>
      <c r="D145" s="21" t="s">
        <v>98</v>
      </c>
      <c r="E145" s="21" t="s">
        <v>31</v>
      </c>
      <c r="F145" s="21" t="s">
        <v>89</v>
      </c>
      <c r="G145" s="21" t="s">
        <v>17</v>
      </c>
      <c r="H145" s="27"/>
      <c r="I145" s="21" t="s">
        <v>18</v>
      </c>
      <c r="J145" s="21">
        <v>1</v>
      </c>
      <c r="K145" s="21">
        <v>0</v>
      </c>
      <c r="L145" s="24">
        <f>VLOOKUP($V145,Бодови!$A$2:$P$37,14,FALSE)</f>
        <v>100</v>
      </c>
      <c r="M145" s="24">
        <f>VLOOKUP($V145,Бодови!$A$2:$P$37,15,FALSE)</f>
        <v>10</v>
      </c>
      <c r="N145" s="24">
        <f t="shared" si="43"/>
        <v>10</v>
      </c>
      <c r="O145" s="24">
        <f>IF(J145=3,VLOOKUP($V145,Бодови!$A$2:$P$37,16,FALSE),0)</f>
        <v>0</v>
      </c>
      <c r="P145" s="24">
        <f t="shared" si="44"/>
        <v>0</v>
      </c>
      <c r="Q145" s="79">
        <f t="shared" si="45"/>
        <v>110</v>
      </c>
      <c r="R145" s="24">
        <f>VLOOKUP(D145,Параметри!$B$2:$C$12,2,FALSE)</f>
        <v>11</v>
      </c>
      <c r="S145" s="24">
        <f>VLOOKUP(E145,Параметри!$F$2:$G$6,2,FALSE)</f>
        <v>2</v>
      </c>
      <c r="T145" s="24">
        <f>VLOOKUP(G145,Параметри!$J$2:$K$6,2,FALSE)</f>
        <v>1</v>
      </c>
      <c r="U145" s="24">
        <f>VLOOKUP(I145,Параметри!$N$2:$O$7,2,FALSE)</f>
        <v>1</v>
      </c>
      <c r="V145" s="24" t="str">
        <f t="shared" si="46"/>
        <v>11211</v>
      </c>
    </row>
    <row r="146" spans="1:22" hidden="1" x14ac:dyDescent="0.55000000000000004">
      <c r="A146" s="24" t="s">
        <v>72</v>
      </c>
      <c r="B146" s="24" t="s">
        <v>64</v>
      </c>
      <c r="C146" s="25" t="s">
        <v>196</v>
      </c>
      <c r="D146" s="21" t="s">
        <v>98</v>
      </c>
      <c r="E146" s="21" t="s">
        <v>31</v>
      </c>
      <c r="F146" s="21" t="s">
        <v>89</v>
      </c>
      <c r="G146" s="21" t="s">
        <v>17</v>
      </c>
      <c r="H146" s="27"/>
      <c r="I146" s="21" t="s">
        <v>19</v>
      </c>
      <c r="J146" s="21">
        <v>0</v>
      </c>
      <c r="K146" s="21">
        <v>0</v>
      </c>
      <c r="L146" s="24">
        <f>VLOOKUP($V146,Бодови!$A$2:$P$37,14,FALSE)</f>
        <v>70</v>
      </c>
      <c r="M146" s="24">
        <f>VLOOKUP($V146,Бодови!$A$2:$P$37,15,FALSE)</f>
        <v>10</v>
      </c>
      <c r="N146" s="24">
        <f t="shared" si="43"/>
        <v>0</v>
      </c>
      <c r="O146" s="24">
        <f>IF(J146=3,VLOOKUP($V146,Бодови!$A$2:$P$37,16,FALSE),0)</f>
        <v>0</v>
      </c>
      <c r="P146" s="24">
        <f t="shared" si="44"/>
        <v>0</v>
      </c>
      <c r="Q146" s="79">
        <f t="shared" si="45"/>
        <v>70</v>
      </c>
      <c r="R146" s="24">
        <f>VLOOKUP(D146,Параметри!$B$2:$C$12,2,FALSE)</f>
        <v>11</v>
      </c>
      <c r="S146" s="24">
        <f>VLOOKUP(E146,Параметри!$F$2:$G$6,2,FALSE)</f>
        <v>2</v>
      </c>
      <c r="T146" s="24">
        <f>VLOOKUP(G146,Параметри!$J$2:$K$6,2,FALSE)</f>
        <v>1</v>
      </c>
      <c r="U146" s="24">
        <f>VLOOKUP(I146,Параметри!$N$2:$O$7,2,FALSE)</f>
        <v>2</v>
      </c>
      <c r="V146" s="24" t="str">
        <f t="shared" si="46"/>
        <v>11212</v>
      </c>
    </row>
    <row r="147" spans="1:22" hidden="1" x14ac:dyDescent="0.55000000000000004">
      <c r="A147" s="24" t="s">
        <v>116</v>
      </c>
      <c r="B147" s="24" t="s">
        <v>117</v>
      </c>
      <c r="C147" s="25" t="s">
        <v>196</v>
      </c>
      <c r="D147" s="21" t="s">
        <v>98</v>
      </c>
      <c r="E147" s="21" t="s">
        <v>27</v>
      </c>
      <c r="F147" s="21" t="s">
        <v>88</v>
      </c>
      <c r="G147" s="21" t="s">
        <v>21</v>
      </c>
      <c r="H147" s="27" t="s">
        <v>118</v>
      </c>
      <c r="I147" s="21" t="s">
        <v>18</v>
      </c>
      <c r="J147" s="21">
        <v>2</v>
      </c>
      <c r="K147" s="21">
        <v>0</v>
      </c>
      <c r="L147" s="24">
        <f>VLOOKUP($V147,Бодови!$A$2:$P$37,14,FALSE)</f>
        <v>100</v>
      </c>
      <c r="M147" s="24">
        <f>VLOOKUP($V147,Бодови!$A$2:$P$37,15,FALSE)</f>
        <v>10</v>
      </c>
      <c r="N147" s="24">
        <f t="shared" si="15"/>
        <v>20</v>
      </c>
      <c r="O147" s="24">
        <f>IF(J147=3,VLOOKUP($V147,Бодови!$A$2:$P$37,16,FALSE),0)</f>
        <v>0</v>
      </c>
      <c r="P147" s="24">
        <f t="shared" si="16"/>
        <v>0</v>
      </c>
      <c r="Q147" s="79">
        <f t="shared" si="42"/>
        <v>120</v>
      </c>
      <c r="R147" s="24">
        <f>VLOOKUP(D147,Параметри!$B$2:$C$12,2,FALSE)</f>
        <v>11</v>
      </c>
      <c r="S147" s="24">
        <f>VLOOKUP(E147,Параметри!$F$2:$G$6,2,FALSE)</f>
        <v>4</v>
      </c>
      <c r="T147" s="24">
        <f>VLOOKUP(G147,Параметри!$J$2:$K$6,2,FALSE)</f>
        <v>3</v>
      </c>
      <c r="U147" s="24">
        <f>VLOOKUP(I147,Параметри!$N$2:$O$7,2,FALSE)</f>
        <v>1</v>
      </c>
      <c r="V147" s="24" t="str">
        <f t="shared" si="17"/>
        <v>11431</v>
      </c>
    </row>
    <row r="148" spans="1:22" hidden="1" x14ac:dyDescent="0.55000000000000004">
      <c r="A148" s="24" t="s">
        <v>206</v>
      </c>
      <c r="B148" s="24" t="s">
        <v>200</v>
      </c>
      <c r="C148" s="25" t="s">
        <v>196</v>
      </c>
      <c r="D148" s="21" t="s">
        <v>98</v>
      </c>
      <c r="E148" s="21" t="s">
        <v>27</v>
      </c>
      <c r="F148" s="21" t="s">
        <v>88</v>
      </c>
      <c r="G148" s="21" t="s">
        <v>21</v>
      </c>
      <c r="H148" s="27" t="s">
        <v>118</v>
      </c>
      <c r="I148" s="21" t="s">
        <v>19</v>
      </c>
      <c r="J148" s="21">
        <v>2</v>
      </c>
      <c r="K148" s="21">
        <v>0</v>
      </c>
      <c r="L148" s="24">
        <f>VLOOKUP($V148,Бодови!$A$2:$P$37,14,FALSE)</f>
        <v>70</v>
      </c>
      <c r="M148" s="24">
        <f>VLOOKUP($V148,Бодови!$A$2:$P$37,15,FALSE)</f>
        <v>10</v>
      </c>
      <c r="N148" s="24">
        <f t="shared" si="15"/>
        <v>20</v>
      </c>
      <c r="O148" s="24">
        <f>IF(J148=3,VLOOKUP($V148,Бодови!$A$2:$P$37,16,FALSE),0)</f>
        <v>0</v>
      </c>
      <c r="P148" s="24">
        <f t="shared" si="16"/>
        <v>0</v>
      </c>
      <c r="Q148" s="79">
        <f t="shared" si="42"/>
        <v>90</v>
      </c>
      <c r="R148" s="24">
        <f>VLOOKUP(D148,Параметри!$B$2:$C$12,2,FALSE)</f>
        <v>11</v>
      </c>
      <c r="S148" s="24">
        <f>VLOOKUP(E148,Параметри!$F$2:$G$6,2,FALSE)</f>
        <v>4</v>
      </c>
      <c r="T148" s="24">
        <f>VLOOKUP(G148,Параметри!$J$2:$K$6,2,FALSE)</f>
        <v>3</v>
      </c>
      <c r="U148" s="24">
        <f>VLOOKUP(I148,Параметри!$N$2:$O$7,2,FALSE)</f>
        <v>2</v>
      </c>
      <c r="V148" s="24" t="str">
        <f t="shared" si="17"/>
        <v>11432</v>
      </c>
    </row>
    <row r="149" spans="1:22" hidden="1" x14ac:dyDescent="0.55000000000000004">
      <c r="A149" s="24" t="s">
        <v>214</v>
      </c>
      <c r="B149" s="24" t="s">
        <v>215</v>
      </c>
      <c r="C149" s="25" t="s">
        <v>196</v>
      </c>
      <c r="D149" s="21" t="s">
        <v>98</v>
      </c>
      <c r="E149" s="21" t="s">
        <v>27</v>
      </c>
      <c r="F149" s="21" t="s">
        <v>88</v>
      </c>
      <c r="G149" s="21" t="s">
        <v>21</v>
      </c>
      <c r="H149" s="27" t="s">
        <v>118</v>
      </c>
      <c r="I149" s="21" t="s">
        <v>20</v>
      </c>
      <c r="J149" s="21">
        <v>2</v>
      </c>
      <c r="K149" s="21">
        <v>0</v>
      </c>
      <c r="L149" s="24">
        <f>VLOOKUP($V149,Бодови!$A$2:$P$37,14,FALSE)</f>
        <v>40</v>
      </c>
      <c r="M149" s="24">
        <f>VLOOKUP($V149,Бодови!$A$2:$P$37,15,FALSE)</f>
        <v>10</v>
      </c>
      <c r="N149" s="24">
        <f t="shared" ref="N149:N173" si="47">J149*M149</f>
        <v>20</v>
      </c>
      <c r="O149" s="24">
        <f>IF(J149=3,VLOOKUP($V149,Бодови!$A$2:$P$37,16,FALSE),0)</f>
        <v>0</v>
      </c>
      <c r="P149" s="24">
        <f t="shared" ref="P149:P173" si="48">K149*O149</f>
        <v>0</v>
      </c>
      <c r="Q149" s="79">
        <f t="shared" si="42"/>
        <v>60</v>
      </c>
      <c r="R149" s="24">
        <f>VLOOKUP(D149,Параметри!$B$2:$C$12,2,FALSE)</f>
        <v>11</v>
      </c>
      <c r="S149" s="24">
        <f>VLOOKUP(E149,Параметри!$F$2:$G$6,2,FALSE)</f>
        <v>4</v>
      </c>
      <c r="T149" s="24">
        <f>VLOOKUP(G149,Параметри!$J$2:$K$6,2,FALSE)</f>
        <v>3</v>
      </c>
      <c r="U149" s="24">
        <f>VLOOKUP(I149,Параметри!$N$2:$O$7,2,FALSE)</f>
        <v>3</v>
      </c>
      <c r="V149" s="24" t="str">
        <f t="shared" ref="V149:V173" si="49">CONCATENATE(R149,S149,T149,U149)</f>
        <v>11433</v>
      </c>
    </row>
    <row r="150" spans="1:22" hidden="1" x14ac:dyDescent="0.55000000000000004">
      <c r="A150" s="24" t="s">
        <v>216</v>
      </c>
      <c r="B150" s="24" t="s">
        <v>67</v>
      </c>
      <c r="C150" s="25" t="s">
        <v>196</v>
      </c>
      <c r="D150" s="21" t="s">
        <v>98</v>
      </c>
      <c r="E150" s="21" t="s">
        <v>27</v>
      </c>
      <c r="F150" s="21" t="s">
        <v>88</v>
      </c>
      <c r="G150" s="21" t="s">
        <v>21</v>
      </c>
      <c r="H150" s="27" t="s">
        <v>121</v>
      </c>
      <c r="I150" s="21" t="s">
        <v>18</v>
      </c>
      <c r="J150" s="21">
        <v>3</v>
      </c>
      <c r="K150" s="21">
        <v>0</v>
      </c>
      <c r="L150" s="24">
        <f>VLOOKUP($V150,Бодови!$A$2:$P$37,14,FALSE)</f>
        <v>100</v>
      </c>
      <c r="M150" s="24">
        <f>VLOOKUP($V150,Бодови!$A$2:$P$37,15,FALSE)</f>
        <v>10</v>
      </c>
      <c r="N150" s="24">
        <f t="shared" ref="N150:N158" si="50">J150*M150</f>
        <v>30</v>
      </c>
      <c r="O150" s="24">
        <f>IF(J150=3,VLOOKUP($V150,Бодови!$A$2:$P$37,16,FALSE),0)</f>
        <v>30</v>
      </c>
      <c r="P150" s="24">
        <f t="shared" ref="P150:P158" si="51">K150*O150</f>
        <v>0</v>
      </c>
      <c r="Q150" s="79">
        <f t="shared" si="42"/>
        <v>160</v>
      </c>
      <c r="R150" s="24">
        <f>VLOOKUP(D150,Параметри!$B$2:$C$12,2,FALSE)</f>
        <v>11</v>
      </c>
      <c r="S150" s="24">
        <f>VLOOKUP(E150,Параметри!$F$2:$G$6,2,FALSE)</f>
        <v>4</v>
      </c>
      <c r="T150" s="24">
        <f>VLOOKUP(G150,Параметри!$J$2:$K$6,2,FALSE)</f>
        <v>3</v>
      </c>
      <c r="U150" s="24">
        <f>VLOOKUP(I150,Параметри!$N$2:$O$7,2,FALSE)</f>
        <v>1</v>
      </c>
      <c r="V150" s="24" t="str">
        <f t="shared" ref="V150:V158" si="52">CONCATENATE(R150,S150,T150,U150)</f>
        <v>11431</v>
      </c>
    </row>
    <row r="151" spans="1:22" hidden="1" x14ac:dyDescent="0.55000000000000004">
      <c r="A151" s="24" t="s">
        <v>100</v>
      </c>
      <c r="B151" s="24" t="s">
        <v>66</v>
      </c>
      <c r="C151" s="25" t="s">
        <v>196</v>
      </c>
      <c r="D151" s="21" t="s">
        <v>98</v>
      </c>
      <c r="E151" s="21" t="s">
        <v>27</v>
      </c>
      <c r="F151" s="21" t="s">
        <v>88</v>
      </c>
      <c r="G151" s="21" t="s">
        <v>21</v>
      </c>
      <c r="H151" s="27" t="s">
        <v>121</v>
      </c>
      <c r="I151" s="21" t="s">
        <v>19</v>
      </c>
      <c r="J151" s="21">
        <v>2</v>
      </c>
      <c r="K151" s="21">
        <v>0</v>
      </c>
      <c r="L151" s="24">
        <f>VLOOKUP($V151,Бодови!$A$2:$P$37,14,FALSE)</f>
        <v>70</v>
      </c>
      <c r="M151" s="24">
        <f>VLOOKUP($V151,Бодови!$A$2:$P$37,15,FALSE)</f>
        <v>10</v>
      </c>
      <c r="N151" s="24">
        <f t="shared" si="50"/>
        <v>20</v>
      </c>
      <c r="O151" s="24">
        <f>IF(J151=3,VLOOKUP($V151,Бодови!$A$2:$P$37,16,FALSE),0)</f>
        <v>0</v>
      </c>
      <c r="P151" s="24">
        <f t="shared" si="51"/>
        <v>0</v>
      </c>
      <c r="Q151" s="79">
        <f t="shared" si="42"/>
        <v>90</v>
      </c>
      <c r="R151" s="24">
        <f>VLOOKUP(D151,Параметри!$B$2:$C$12,2,FALSE)</f>
        <v>11</v>
      </c>
      <c r="S151" s="24">
        <f>VLOOKUP(E151,Параметри!$F$2:$G$6,2,FALSE)</f>
        <v>4</v>
      </c>
      <c r="T151" s="24">
        <f>VLOOKUP(G151,Параметри!$J$2:$K$6,2,FALSE)</f>
        <v>3</v>
      </c>
      <c r="U151" s="24">
        <f>VLOOKUP(I151,Параметри!$N$2:$O$7,2,FALSE)</f>
        <v>2</v>
      </c>
      <c r="V151" s="24" t="str">
        <f t="shared" si="52"/>
        <v>11432</v>
      </c>
    </row>
    <row r="152" spans="1:22" hidden="1" x14ac:dyDescent="0.55000000000000004">
      <c r="A152" s="24" t="s">
        <v>218</v>
      </c>
      <c r="B152" s="24" t="s">
        <v>219</v>
      </c>
      <c r="C152" s="25" t="s">
        <v>196</v>
      </c>
      <c r="D152" s="21" t="s">
        <v>98</v>
      </c>
      <c r="E152" s="21" t="s">
        <v>27</v>
      </c>
      <c r="F152" s="21" t="s">
        <v>88</v>
      </c>
      <c r="G152" s="21" t="s">
        <v>21</v>
      </c>
      <c r="H152" s="27" t="s">
        <v>121</v>
      </c>
      <c r="I152" s="21" t="s">
        <v>20</v>
      </c>
      <c r="J152" s="21">
        <v>1</v>
      </c>
      <c r="K152" s="21">
        <v>0</v>
      </c>
      <c r="L152" s="24">
        <f>VLOOKUP($V152,Бодови!$A$2:$P$37,14,FALSE)</f>
        <v>40</v>
      </c>
      <c r="M152" s="24">
        <f>VLOOKUP($V152,Бодови!$A$2:$P$37,15,FALSE)</f>
        <v>10</v>
      </c>
      <c r="N152" s="24">
        <f t="shared" si="50"/>
        <v>10</v>
      </c>
      <c r="O152" s="24">
        <f>IF(J152=3,VLOOKUP($V152,Бодови!$A$2:$P$37,16,FALSE),0)</f>
        <v>0</v>
      </c>
      <c r="P152" s="24">
        <f t="shared" si="51"/>
        <v>0</v>
      </c>
      <c r="Q152" s="79">
        <f t="shared" si="42"/>
        <v>50</v>
      </c>
      <c r="R152" s="24">
        <f>VLOOKUP(D152,Параметри!$B$2:$C$12,2,FALSE)</f>
        <v>11</v>
      </c>
      <c r="S152" s="24">
        <f>VLOOKUP(E152,Параметри!$F$2:$G$6,2,FALSE)</f>
        <v>4</v>
      </c>
      <c r="T152" s="24">
        <f>VLOOKUP(G152,Параметри!$J$2:$K$6,2,FALSE)</f>
        <v>3</v>
      </c>
      <c r="U152" s="24">
        <f>VLOOKUP(I152,Параметри!$N$2:$O$7,2,FALSE)</f>
        <v>3</v>
      </c>
      <c r="V152" s="24" t="str">
        <f t="shared" si="52"/>
        <v>11433</v>
      </c>
    </row>
    <row r="153" spans="1:22" hidden="1" x14ac:dyDescent="0.55000000000000004">
      <c r="A153" s="24" t="s">
        <v>120</v>
      </c>
      <c r="B153" s="24" t="s">
        <v>220</v>
      </c>
      <c r="C153" s="25" t="s">
        <v>196</v>
      </c>
      <c r="D153" s="21" t="s">
        <v>98</v>
      </c>
      <c r="E153" s="21" t="s">
        <v>27</v>
      </c>
      <c r="F153" s="21" t="s">
        <v>88</v>
      </c>
      <c r="G153" s="21" t="s">
        <v>21</v>
      </c>
      <c r="H153" s="27" t="s">
        <v>191</v>
      </c>
      <c r="I153" s="21" t="s">
        <v>18</v>
      </c>
      <c r="J153" s="21">
        <v>3</v>
      </c>
      <c r="K153" s="21">
        <v>0</v>
      </c>
      <c r="L153" s="24">
        <f>VLOOKUP($V153,Бодови!$A$2:$P$37,14,FALSE)</f>
        <v>100</v>
      </c>
      <c r="M153" s="24">
        <f>VLOOKUP($V153,Бодови!$A$2:$P$37,15,FALSE)</f>
        <v>10</v>
      </c>
      <c r="N153" s="24">
        <f t="shared" si="50"/>
        <v>30</v>
      </c>
      <c r="O153" s="24">
        <f>IF(J153=3,VLOOKUP($V153,Бодови!$A$2:$P$37,16,FALSE),0)</f>
        <v>30</v>
      </c>
      <c r="P153" s="24">
        <f t="shared" si="51"/>
        <v>0</v>
      </c>
      <c r="Q153" s="79">
        <f t="shared" si="42"/>
        <v>160</v>
      </c>
      <c r="R153" s="24">
        <f>VLOOKUP(D153,Параметри!$B$2:$C$12,2,FALSE)</f>
        <v>11</v>
      </c>
      <c r="S153" s="24">
        <f>VLOOKUP(E153,Параметри!$F$2:$G$6,2,FALSE)</f>
        <v>4</v>
      </c>
      <c r="T153" s="24">
        <f>VLOOKUP(G153,Параметри!$J$2:$K$6,2,FALSE)</f>
        <v>3</v>
      </c>
      <c r="U153" s="24">
        <f>VLOOKUP(I153,Параметри!$N$2:$O$7,2,FALSE)</f>
        <v>1</v>
      </c>
      <c r="V153" s="24" t="str">
        <f t="shared" si="52"/>
        <v>11431</v>
      </c>
    </row>
    <row r="154" spans="1:22" hidden="1" x14ac:dyDescent="0.55000000000000004">
      <c r="A154" s="24" t="s">
        <v>119</v>
      </c>
      <c r="B154" s="24" t="s">
        <v>67</v>
      </c>
      <c r="C154" s="25" t="s">
        <v>196</v>
      </c>
      <c r="D154" s="21" t="s">
        <v>98</v>
      </c>
      <c r="E154" s="21" t="s">
        <v>27</v>
      </c>
      <c r="F154" s="21" t="s">
        <v>88</v>
      </c>
      <c r="G154" s="21" t="s">
        <v>21</v>
      </c>
      <c r="H154" s="27" t="s">
        <v>191</v>
      </c>
      <c r="I154" s="21" t="s">
        <v>19</v>
      </c>
      <c r="J154" s="21">
        <v>2</v>
      </c>
      <c r="K154" s="21">
        <v>0</v>
      </c>
      <c r="L154" s="24">
        <f>VLOOKUP($V154,Бодови!$A$2:$P$37,14,FALSE)</f>
        <v>70</v>
      </c>
      <c r="M154" s="24">
        <f>VLOOKUP($V154,Бодови!$A$2:$P$37,15,FALSE)</f>
        <v>10</v>
      </c>
      <c r="N154" s="24">
        <f t="shared" si="50"/>
        <v>20</v>
      </c>
      <c r="O154" s="24">
        <f>IF(J154=3,VLOOKUP($V154,Бодови!$A$2:$P$37,16,FALSE),0)</f>
        <v>0</v>
      </c>
      <c r="P154" s="24">
        <f t="shared" si="51"/>
        <v>0</v>
      </c>
      <c r="Q154" s="79">
        <f t="shared" si="42"/>
        <v>90</v>
      </c>
      <c r="R154" s="24">
        <f>VLOOKUP(D154,Параметри!$B$2:$C$12,2,FALSE)</f>
        <v>11</v>
      </c>
      <c r="S154" s="24">
        <f>VLOOKUP(E154,Параметри!$F$2:$G$6,2,FALSE)</f>
        <v>4</v>
      </c>
      <c r="T154" s="24">
        <f>VLOOKUP(G154,Параметри!$J$2:$K$6,2,FALSE)</f>
        <v>3</v>
      </c>
      <c r="U154" s="24">
        <f>VLOOKUP(I154,Параметри!$N$2:$O$7,2,FALSE)</f>
        <v>2</v>
      </c>
      <c r="V154" s="24" t="str">
        <f t="shared" si="52"/>
        <v>11432</v>
      </c>
    </row>
    <row r="155" spans="1:22" hidden="1" x14ac:dyDescent="0.55000000000000004">
      <c r="A155" s="24" t="s">
        <v>222</v>
      </c>
      <c r="B155" s="24" t="s">
        <v>223</v>
      </c>
      <c r="C155" s="25" t="s">
        <v>196</v>
      </c>
      <c r="D155" s="21" t="s">
        <v>98</v>
      </c>
      <c r="E155" s="21" t="s">
        <v>27</v>
      </c>
      <c r="F155" s="21" t="s">
        <v>88</v>
      </c>
      <c r="G155" s="21" t="s">
        <v>21</v>
      </c>
      <c r="H155" s="27" t="s">
        <v>191</v>
      </c>
      <c r="I155" s="21" t="s">
        <v>20</v>
      </c>
      <c r="J155" s="21">
        <v>1</v>
      </c>
      <c r="K155" s="21">
        <v>0</v>
      </c>
      <c r="L155" s="24">
        <f>VLOOKUP($V155,Бодови!$A$2:$P$37,14,FALSE)</f>
        <v>40</v>
      </c>
      <c r="M155" s="24">
        <f>VLOOKUP($V155,Бодови!$A$2:$P$37,15,FALSE)</f>
        <v>10</v>
      </c>
      <c r="N155" s="24">
        <f t="shared" si="50"/>
        <v>10</v>
      </c>
      <c r="O155" s="24">
        <f>IF(J155=3,VLOOKUP($V155,Бодови!$A$2:$P$37,16,FALSE),0)</f>
        <v>0</v>
      </c>
      <c r="P155" s="24">
        <f t="shared" si="51"/>
        <v>0</v>
      </c>
      <c r="Q155" s="79">
        <f t="shared" si="42"/>
        <v>50</v>
      </c>
      <c r="R155" s="24">
        <f>VLOOKUP(D155,Параметри!$B$2:$C$12,2,FALSE)</f>
        <v>11</v>
      </c>
      <c r="S155" s="24">
        <f>VLOOKUP(E155,Параметри!$F$2:$G$6,2,FALSE)</f>
        <v>4</v>
      </c>
      <c r="T155" s="24">
        <f>VLOOKUP(G155,Параметри!$J$2:$K$6,2,FALSE)</f>
        <v>3</v>
      </c>
      <c r="U155" s="24">
        <f>VLOOKUP(I155,Параметри!$N$2:$O$7,2,FALSE)</f>
        <v>3</v>
      </c>
      <c r="V155" s="24" t="str">
        <f t="shared" si="52"/>
        <v>11433</v>
      </c>
    </row>
    <row r="156" spans="1:22" hidden="1" x14ac:dyDescent="0.55000000000000004">
      <c r="A156" s="24" t="s">
        <v>224</v>
      </c>
      <c r="B156" s="24" t="s">
        <v>117</v>
      </c>
      <c r="C156" s="25" t="s">
        <v>196</v>
      </c>
      <c r="D156" s="21" t="s">
        <v>98</v>
      </c>
      <c r="E156" s="21" t="s">
        <v>27</v>
      </c>
      <c r="F156" s="21" t="s">
        <v>88</v>
      </c>
      <c r="G156" s="21" t="s">
        <v>21</v>
      </c>
      <c r="H156" s="27" t="s">
        <v>127</v>
      </c>
      <c r="I156" s="21" t="s">
        <v>18</v>
      </c>
      <c r="J156" s="21">
        <v>3</v>
      </c>
      <c r="K156" s="21">
        <v>0</v>
      </c>
      <c r="L156" s="24">
        <f>VLOOKUP($V156,Бодови!$A$2:$P$37,14,FALSE)</f>
        <v>100</v>
      </c>
      <c r="M156" s="24">
        <f>VLOOKUP($V156,Бодови!$A$2:$P$37,15,FALSE)</f>
        <v>10</v>
      </c>
      <c r="N156" s="24">
        <f t="shared" si="50"/>
        <v>30</v>
      </c>
      <c r="O156" s="24">
        <f>IF(J156=3,VLOOKUP($V156,Бодови!$A$2:$P$37,16,FALSE),0)</f>
        <v>30</v>
      </c>
      <c r="P156" s="24">
        <f t="shared" si="51"/>
        <v>0</v>
      </c>
      <c r="Q156" s="79">
        <f>L156+N156+O156+P156</f>
        <v>160</v>
      </c>
      <c r="R156" s="24">
        <f>VLOOKUP(D156,Параметри!$B$2:$C$12,2,FALSE)</f>
        <v>11</v>
      </c>
      <c r="S156" s="24">
        <f>VLOOKUP(E156,Параметри!$F$2:$G$6,2,FALSE)</f>
        <v>4</v>
      </c>
      <c r="T156" s="24">
        <f>VLOOKUP(G156,Параметри!$J$2:$K$6,2,FALSE)</f>
        <v>3</v>
      </c>
      <c r="U156" s="24">
        <f>VLOOKUP(I156,Параметри!$N$2:$O$7,2,FALSE)</f>
        <v>1</v>
      </c>
      <c r="V156" s="24" t="str">
        <f t="shared" si="52"/>
        <v>11431</v>
      </c>
    </row>
    <row r="157" spans="1:22" hidden="1" x14ac:dyDescent="0.55000000000000004">
      <c r="A157" s="24" t="s">
        <v>125</v>
      </c>
      <c r="B157" s="24" t="s">
        <v>225</v>
      </c>
      <c r="C157" s="25" t="s">
        <v>196</v>
      </c>
      <c r="D157" s="21" t="s">
        <v>98</v>
      </c>
      <c r="E157" s="21" t="s">
        <v>27</v>
      </c>
      <c r="F157" s="21" t="s">
        <v>88</v>
      </c>
      <c r="G157" s="21" t="s">
        <v>21</v>
      </c>
      <c r="H157" s="27" t="s">
        <v>127</v>
      </c>
      <c r="I157" s="21" t="s">
        <v>19</v>
      </c>
      <c r="J157" s="21">
        <v>2</v>
      </c>
      <c r="K157" s="21">
        <v>0</v>
      </c>
      <c r="L157" s="24">
        <f>VLOOKUP($V157,Бодови!$A$2:$P$37,14,FALSE)</f>
        <v>70</v>
      </c>
      <c r="M157" s="24">
        <f>VLOOKUP($V157,Бодови!$A$2:$P$37,15,FALSE)</f>
        <v>10</v>
      </c>
      <c r="N157" s="24">
        <f t="shared" si="50"/>
        <v>20</v>
      </c>
      <c r="O157" s="24">
        <f>IF(J157=3,VLOOKUP($V157,Бодови!$A$2:$P$37,16,FALSE),0)</f>
        <v>0</v>
      </c>
      <c r="P157" s="24">
        <f t="shared" si="51"/>
        <v>0</v>
      </c>
      <c r="Q157" s="79">
        <f>L157+N157+O157+P157</f>
        <v>90</v>
      </c>
      <c r="R157" s="24">
        <f>VLOOKUP(D157,Параметри!$B$2:$C$12,2,FALSE)</f>
        <v>11</v>
      </c>
      <c r="S157" s="24">
        <f>VLOOKUP(E157,Параметри!$F$2:$G$6,2,FALSE)</f>
        <v>4</v>
      </c>
      <c r="T157" s="24">
        <f>VLOOKUP(G157,Параметри!$J$2:$K$6,2,FALSE)</f>
        <v>3</v>
      </c>
      <c r="U157" s="24">
        <f>VLOOKUP(I157,Параметри!$N$2:$O$7,2,FALSE)</f>
        <v>2</v>
      </c>
      <c r="V157" s="24" t="str">
        <f t="shared" si="52"/>
        <v>11432</v>
      </c>
    </row>
    <row r="158" spans="1:22" hidden="1" x14ac:dyDescent="0.55000000000000004">
      <c r="A158" s="24" t="s">
        <v>228</v>
      </c>
      <c r="B158" s="24" t="s">
        <v>67</v>
      </c>
      <c r="C158" s="25" t="s">
        <v>196</v>
      </c>
      <c r="D158" s="21" t="s">
        <v>98</v>
      </c>
      <c r="E158" s="21" t="s">
        <v>27</v>
      </c>
      <c r="F158" s="21" t="s">
        <v>88</v>
      </c>
      <c r="G158" s="21" t="s">
        <v>21</v>
      </c>
      <c r="H158" s="27" t="s">
        <v>127</v>
      </c>
      <c r="I158" s="21" t="s">
        <v>20</v>
      </c>
      <c r="J158" s="21">
        <v>1</v>
      </c>
      <c r="K158" s="21">
        <v>0</v>
      </c>
      <c r="L158" s="24">
        <f>VLOOKUP($V158,Бодови!$A$2:$P$37,14,FALSE)</f>
        <v>40</v>
      </c>
      <c r="M158" s="24">
        <f>VLOOKUP($V158,Бодови!$A$2:$P$37,15,FALSE)</f>
        <v>10</v>
      </c>
      <c r="N158" s="24">
        <f t="shared" si="50"/>
        <v>10</v>
      </c>
      <c r="O158" s="24">
        <f>IF(J158=3,VLOOKUP($V158,Бодови!$A$2:$P$37,16,FALSE),0)</f>
        <v>0</v>
      </c>
      <c r="P158" s="24">
        <f t="shared" si="51"/>
        <v>0</v>
      </c>
      <c r="Q158" s="79">
        <f>L158+N158+O158+P158</f>
        <v>50</v>
      </c>
      <c r="R158" s="24">
        <f>VLOOKUP(D158,Параметри!$B$2:$C$12,2,FALSE)</f>
        <v>11</v>
      </c>
      <c r="S158" s="24">
        <f>VLOOKUP(E158,Параметри!$F$2:$G$6,2,FALSE)</f>
        <v>4</v>
      </c>
      <c r="T158" s="24">
        <f>VLOOKUP(G158,Параметри!$J$2:$K$6,2,FALSE)</f>
        <v>3</v>
      </c>
      <c r="U158" s="24">
        <f>VLOOKUP(I158,Параметри!$N$2:$O$7,2,FALSE)</f>
        <v>3</v>
      </c>
      <c r="V158" s="24" t="str">
        <f t="shared" si="52"/>
        <v>11433</v>
      </c>
    </row>
    <row r="159" spans="1:22" hidden="1" x14ac:dyDescent="0.55000000000000004">
      <c r="A159" s="24" t="s">
        <v>128</v>
      </c>
      <c r="B159" s="24" t="s">
        <v>219</v>
      </c>
      <c r="C159" s="25" t="s">
        <v>196</v>
      </c>
      <c r="D159" s="21" t="s">
        <v>98</v>
      </c>
      <c r="E159" s="21" t="s">
        <v>27</v>
      </c>
      <c r="F159" s="21" t="s">
        <v>89</v>
      </c>
      <c r="G159" s="21" t="s">
        <v>21</v>
      </c>
      <c r="H159" s="27" t="s">
        <v>141</v>
      </c>
      <c r="I159" s="21" t="s">
        <v>18</v>
      </c>
      <c r="J159" s="21">
        <v>3</v>
      </c>
      <c r="K159" s="21">
        <v>0</v>
      </c>
      <c r="L159" s="24">
        <f>VLOOKUP($V159,Бодови!$A$2:$P$37,14,FALSE)</f>
        <v>100</v>
      </c>
      <c r="M159" s="24">
        <f>VLOOKUP($V159,Бодови!$A$2:$P$37,15,FALSE)</f>
        <v>10</v>
      </c>
      <c r="N159" s="24">
        <f t="shared" si="47"/>
        <v>30</v>
      </c>
      <c r="O159" s="24">
        <f>IF(J159=3,VLOOKUP($V159,Бодови!$A$2:$P$37,16,FALSE),0)</f>
        <v>30</v>
      </c>
      <c r="P159" s="24">
        <f t="shared" si="48"/>
        <v>0</v>
      </c>
      <c r="Q159" s="79">
        <f t="shared" si="42"/>
        <v>160</v>
      </c>
      <c r="R159" s="24">
        <f>VLOOKUP(D159,Параметри!$B$2:$C$12,2,FALSE)</f>
        <v>11</v>
      </c>
      <c r="S159" s="24">
        <f>VLOOKUP(E159,Параметри!$F$2:$G$6,2,FALSE)</f>
        <v>4</v>
      </c>
      <c r="T159" s="24">
        <f>VLOOKUP(G159,Параметри!$J$2:$K$6,2,FALSE)</f>
        <v>3</v>
      </c>
      <c r="U159" s="24">
        <f>VLOOKUP(I159,Параметри!$N$2:$O$7,2,FALSE)</f>
        <v>1</v>
      </c>
      <c r="V159" s="24" t="str">
        <f t="shared" si="49"/>
        <v>11431</v>
      </c>
    </row>
    <row r="160" spans="1:22" hidden="1" x14ac:dyDescent="0.55000000000000004">
      <c r="A160" s="24" t="s">
        <v>133</v>
      </c>
      <c r="B160" s="24" t="s">
        <v>68</v>
      </c>
      <c r="C160" s="25" t="s">
        <v>196</v>
      </c>
      <c r="D160" s="21" t="s">
        <v>98</v>
      </c>
      <c r="E160" s="21" t="s">
        <v>27</v>
      </c>
      <c r="F160" s="21" t="s">
        <v>89</v>
      </c>
      <c r="G160" s="21" t="s">
        <v>21</v>
      </c>
      <c r="H160" s="27" t="s">
        <v>141</v>
      </c>
      <c r="I160" s="21" t="s">
        <v>19</v>
      </c>
      <c r="J160" s="21">
        <v>2</v>
      </c>
      <c r="K160" s="21">
        <v>0</v>
      </c>
      <c r="L160" s="24">
        <f>VLOOKUP($V160,Бодови!$A$2:$P$37,14,FALSE)</f>
        <v>70</v>
      </c>
      <c r="M160" s="24">
        <f>VLOOKUP($V160,Бодови!$A$2:$P$37,15,FALSE)</f>
        <v>10</v>
      </c>
      <c r="N160" s="24">
        <f t="shared" si="47"/>
        <v>20</v>
      </c>
      <c r="O160" s="24">
        <f>IF(J160=3,VLOOKUP($V160,Бодови!$A$2:$P$37,16,FALSE),0)</f>
        <v>0</v>
      </c>
      <c r="P160" s="24">
        <f t="shared" si="48"/>
        <v>0</v>
      </c>
      <c r="Q160" s="79">
        <f t="shared" si="42"/>
        <v>90</v>
      </c>
      <c r="R160" s="24">
        <f>VLOOKUP(D160,Параметри!$B$2:$C$12,2,FALSE)</f>
        <v>11</v>
      </c>
      <c r="S160" s="24">
        <f>VLOOKUP(E160,Параметри!$F$2:$G$6,2,FALSE)</f>
        <v>4</v>
      </c>
      <c r="T160" s="24">
        <f>VLOOKUP(G160,Параметри!$J$2:$K$6,2,FALSE)</f>
        <v>3</v>
      </c>
      <c r="U160" s="24">
        <f>VLOOKUP(I160,Параметри!$N$2:$O$7,2,FALSE)</f>
        <v>2</v>
      </c>
      <c r="V160" s="24" t="str">
        <f t="shared" si="49"/>
        <v>11432</v>
      </c>
    </row>
    <row r="161" spans="1:22" hidden="1" x14ac:dyDescent="0.55000000000000004">
      <c r="A161" s="24" t="s">
        <v>229</v>
      </c>
      <c r="B161" s="24" t="s">
        <v>215</v>
      </c>
      <c r="C161" s="25" t="s">
        <v>196</v>
      </c>
      <c r="D161" s="21" t="s">
        <v>98</v>
      </c>
      <c r="E161" s="21" t="s">
        <v>27</v>
      </c>
      <c r="F161" s="21" t="s">
        <v>89</v>
      </c>
      <c r="G161" s="21" t="s">
        <v>21</v>
      </c>
      <c r="H161" s="27" t="s">
        <v>141</v>
      </c>
      <c r="I161" s="21" t="s">
        <v>20</v>
      </c>
      <c r="J161" s="21">
        <v>1</v>
      </c>
      <c r="K161" s="21">
        <v>0</v>
      </c>
      <c r="L161" s="24">
        <f>VLOOKUP($V161,Бодови!$A$2:$P$37,14,FALSE)</f>
        <v>40</v>
      </c>
      <c r="M161" s="24">
        <f>VLOOKUP($V161,Бодови!$A$2:$P$37,15,FALSE)</f>
        <v>10</v>
      </c>
      <c r="N161" s="24">
        <f t="shared" si="47"/>
        <v>10</v>
      </c>
      <c r="O161" s="24">
        <f>IF(J161=3,VLOOKUP($V161,Бодови!$A$2:$P$37,16,FALSE),0)</f>
        <v>0</v>
      </c>
      <c r="P161" s="24">
        <f t="shared" si="48"/>
        <v>0</v>
      </c>
      <c r="Q161" s="79">
        <f t="shared" si="42"/>
        <v>50</v>
      </c>
      <c r="R161" s="24">
        <f>VLOOKUP(D161,Параметри!$B$2:$C$12,2,FALSE)</f>
        <v>11</v>
      </c>
      <c r="S161" s="24">
        <f>VLOOKUP(E161,Параметри!$F$2:$G$6,2,FALSE)</f>
        <v>4</v>
      </c>
      <c r="T161" s="24">
        <f>VLOOKUP(G161,Параметри!$J$2:$K$6,2,FALSE)</f>
        <v>3</v>
      </c>
      <c r="U161" s="24">
        <f>VLOOKUP(I161,Параметри!$N$2:$O$7,2,FALSE)</f>
        <v>3</v>
      </c>
      <c r="V161" s="24" t="str">
        <f t="shared" si="49"/>
        <v>11433</v>
      </c>
    </row>
    <row r="162" spans="1:22" hidden="1" x14ac:dyDescent="0.55000000000000004">
      <c r="A162" s="24" t="s">
        <v>233</v>
      </c>
      <c r="B162" s="24" t="s">
        <v>234</v>
      </c>
      <c r="C162" s="25" t="s">
        <v>196</v>
      </c>
      <c r="D162" s="21" t="s">
        <v>98</v>
      </c>
      <c r="E162" s="21" t="s">
        <v>27</v>
      </c>
      <c r="F162" s="21" t="s">
        <v>89</v>
      </c>
      <c r="G162" s="21" t="s">
        <v>21</v>
      </c>
      <c r="H162" s="27" t="s">
        <v>142</v>
      </c>
      <c r="I162" s="21" t="s">
        <v>18</v>
      </c>
      <c r="J162" s="21">
        <v>3</v>
      </c>
      <c r="K162" s="21">
        <v>0</v>
      </c>
      <c r="L162" s="24">
        <f>VLOOKUP($V162,Бодови!$A$2:$P$37,14,FALSE)</f>
        <v>100</v>
      </c>
      <c r="M162" s="24">
        <f>VLOOKUP($V162,Бодови!$A$2:$P$37,15,FALSE)</f>
        <v>10</v>
      </c>
      <c r="N162" s="24">
        <f t="shared" si="47"/>
        <v>30</v>
      </c>
      <c r="O162" s="24">
        <f>IF(J162=3,VLOOKUP($V162,Бодови!$A$2:$P$37,16,FALSE),0)</f>
        <v>30</v>
      </c>
      <c r="P162" s="24">
        <f t="shared" si="48"/>
        <v>0</v>
      </c>
      <c r="Q162" s="79">
        <f t="shared" si="42"/>
        <v>160</v>
      </c>
      <c r="R162" s="24">
        <f>VLOOKUP(D162,Параметри!$B$2:$C$12,2,FALSE)</f>
        <v>11</v>
      </c>
      <c r="S162" s="24">
        <f>VLOOKUP(E162,Параметри!$F$2:$G$6,2,FALSE)</f>
        <v>4</v>
      </c>
      <c r="T162" s="24">
        <f>VLOOKUP(G162,Параметри!$J$2:$K$6,2,FALSE)</f>
        <v>3</v>
      </c>
      <c r="U162" s="24">
        <f>VLOOKUP(I162,Параметри!$N$2:$O$7,2,FALSE)</f>
        <v>1</v>
      </c>
      <c r="V162" s="24" t="str">
        <f t="shared" si="49"/>
        <v>11431</v>
      </c>
    </row>
    <row r="163" spans="1:22" hidden="1" x14ac:dyDescent="0.55000000000000004">
      <c r="A163" s="24" t="s">
        <v>129</v>
      </c>
      <c r="B163" s="24" t="s">
        <v>231</v>
      </c>
      <c r="C163" s="25" t="s">
        <v>196</v>
      </c>
      <c r="D163" s="21" t="s">
        <v>98</v>
      </c>
      <c r="E163" s="21" t="s">
        <v>27</v>
      </c>
      <c r="F163" s="21" t="s">
        <v>89</v>
      </c>
      <c r="G163" s="21" t="s">
        <v>21</v>
      </c>
      <c r="H163" s="27" t="s">
        <v>142</v>
      </c>
      <c r="I163" s="21" t="s">
        <v>19</v>
      </c>
      <c r="J163" s="21">
        <v>2</v>
      </c>
      <c r="K163" s="21">
        <v>0</v>
      </c>
      <c r="L163" s="24">
        <f>VLOOKUP($V163,Бодови!$A$2:$P$37,14,FALSE)</f>
        <v>70</v>
      </c>
      <c r="M163" s="24">
        <f>VLOOKUP($V163,Бодови!$A$2:$P$37,15,FALSE)</f>
        <v>10</v>
      </c>
      <c r="N163" s="24">
        <f t="shared" si="47"/>
        <v>20</v>
      </c>
      <c r="O163" s="24">
        <f>IF(J163=3,VLOOKUP($V163,Бодови!$A$2:$P$37,16,FALSE),0)</f>
        <v>0</v>
      </c>
      <c r="P163" s="24">
        <f t="shared" si="48"/>
        <v>0</v>
      </c>
      <c r="Q163" s="79">
        <f t="shared" si="42"/>
        <v>90</v>
      </c>
      <c r="R163" s="24">
        <f>VLOOKUP(D163,Параметри!$B$2:$C$12,2,FALSE)</f>
        <v>11</v>
      </c>
      <c r="S163" s="24">
        <f>VLOOKUP(E163,Параметри!$F$2:$G$6,2,FALSE)</f>
        <v>4</v>
      </c>
      <c r="T163" s="24">
        <f>VLOOKUP(G163,Параметри!$J$2:$K$6,2,FALSE)</f>
        <v>3</v>
      </c>
      <c r="U163" s="24">
        <f>VLOOKUP(I163,Параметри!$N$2:$O$7,2,FALSE)</f>
        <v>2</v>
      </c>
      <c r="V163" s="24" t="str">
        <f t="shared" si="49"/>
        <v>11432</v>
      </c>
    </row>
    <row r="164" spans="1:22" hidden="1" x14ac:dyDescent="0.55000000000000004">
      <c r="A164" s="24" t="s">
        <v>232</v>
      </c>
      <c r="B164" s="24" t="s">
        <v>203</v>
      </c>
      <c r="C164" s="25" t="s">
        <v>196</v>
      </c>
      <c r="D164" s="21" t="s">
        <v>98</v>
      </c>
      <c r="E164" s="21" t="s">
        <v>27</v>
      </c>
      <c r="F164" s="21" t="s">
        <v>89</v>
      </c>
      <c r="G164" s="21" t="s">
        <v>21</v>
      </c>
      <c r="H164" s="27" t="s">
        <v>142</v>
      </c>
      <c r="I164" s="21" t="s">
        <v>20</v>
      </c>
      <c r="J164" s="21">
        <v>1</v>
      </c>
      <c r="K164" s="21">
        <v>0</v>
      </c>
      <c r="L164" s="24">
        <f>VLOOKUP($V164,Бодови!$A$2:$P$37,14,FALSE)</f>
        <v>40</v>
      </c>
      <c r="M164" s="24">
        <f>VLOOKUP($V164,Бодови!$A$2:$P$37,15,FALSE)</f>
        <v>10</v>
      </c>
      <c r="N164" s="24">
        <f t="shared" si="47"/>
        <v>10</v>
      </c>
      <c r="O164" s="24">
        <f>IF(J164=3,VLOOKUP($V164,Бодови!$A$2:$P$37,16,FALSE),0)</f>
        <v>0</v>
      </c>
      <c r="P164" s="24">
        <f t="shared" si="48"/>
        <v>0</v>
      </c>
      <c r="Q164" s="79">
        <f t="shared" si="42"/>
        <v>50</v>
      </c>
      <c r="R164" s="24">
        <f>VLOOKUP(D164,Параметри!$B$2:$C$12,2,FALSE)</f>
        <v>11</v>
      </c>
      <c r="S164" s="24">
        <f>VLOOKUP(E164,Параметри!$F$2:$G$6,2,FALSE)</f>
        <v>4</v>
      </c>
      <c r="T164" s="24">
        <f>VLOOKUP(G164,Параметри!$J$2:$K$6,2,FALSE)</f>
        <v>3</v>
      </c>
      <c r="U164" s="24">
        <f>VLOOKUP(I164,Параметри!$N$2:$O$7,2,FALSE)</f>
        <v>3</v>
      </c>
      <c r="V164" s="24" t="str">
        <f t="shared" si="49"/>
        <v>11433</v>
      </c>
    </row>
    <row r="165" spans="1:22" hidden="1" x14ac:dyDescent="0.55000000000000004">
      <c r="A165" s="24" t="s">
        <v>135</v>
      </c>
      <c r="B165" s="24" t="s">
        <v>231</v>
      </c>
      <c r="C165" s="25" t="s">
        <v>196</v>
      </c>
      <c r="D165" s="21" t="s">
        <v>98</v>
      </c>
      <c r="E165" s="21" t="s">
        <v>27</v>
      </c>
      <c r="F165" s="21" t="s">
        <v>89</v>
      </c>
      <c r="G165" s="21" t="s">
        <v>21</v>
      </c>
      <c r="H165" s="27" t="s">
        <v>143</v>
      </c>
      <c r="I165" s="21" t="s">
        <v>18</v>
      </c>
      <c r="J165" s="21">
        <v>2</v>
      </c>
      <c r="K165" s="21">
        <v>0</v>
      </c>
      <c r="L165" s="24">
        <f>VLOOKUP($V165,Бодови!$A$2:$P$37,14,FALSE)</f>
        <v>100</v>
      </c>
      <c r="M165" s="24">
        <f>VLOOKUP($V165,Бодови!$A$2:$P$37,15,FALSE)</f>
        <v>10</v>
      </c>
      <c r="N165" s="24">
        <f>J165*M165</f>
        <v>20</v>
      </c>
      <c r="O165" s="24">
        <f>IF(J165=3,VLOOKUP($V165,Бодови!$A$2:$P$37,16,FALSE),0)</f>
        <v>0</v>
      </c>
      <c r="P165" s="24">
        <f>K165*O165</f>
        <v>0</v>
      </c>
      <c r="Q165" s="79">
        <f>L165+N165+O165+P165</f>
        <v>120</v>
      </c>
      <c r="R165" s="24">
        <f>VLOOKUP(D165,Параметри!$B$2:$C$12,2,FALSE)</f>
        <v>11</v>
      </c>
      <c r="S165" s="24">
        <f>VLOOKUP(E165,Параметри!$F$2:$G$6,2,FALSE)</f>
        <v>4</v>
      </c>
      <c r="T165" s="24">
        <f>VLOOKUP(G165,Параметри!$J$2:$K$6,2,FALSE)</f>
        <v>3</v>
      </c>
      <c r="U165" s="24">
        <f>VLOOKUP(I165,Параметри!$N$2:$O$7,2,FALSE)</f>
        <v>1</v>
      </c>
      <c r="V165" s="24" t="str">
        <f>CONCATENATE(R165,S165,T165,U165)</f>
        <v>11431</v>
      </c>
    </row>
    <row r="166" spans="1:22" hidden="1" x14ac:dyDescent="0.55000000000000004">
      <c r="A166" s="24" t="s">
        <v>237</v>
      </c>
      <c r="B166" s="24" t="s">
        <v>238</v>
      </c>
      <c r="C166" s="25" t="s">
        <v>196</v>
      </c>
      <c r="D166" s="21" t="s">
        <v>98</v>
      </c>
      <c r="E166" s="21" t="s">
        <v>27</v>
      </c>
      <c r="F166" s="21" t="s">
        <v>89</v>
      </c>
      <c r="G166" s="21" t="s">
        <v>21</v>
      </c>
      <c r="H166" s="27" t="s">
        <v>143</v>
      </c>
      <c r="I166" s="21" t="s">
        <v>19</v>
      </c>
      <c r="J166" s="21">
        <v>2</v>
      </c>
      <c r="K166" s="21">
        <v>0</v>
      </c>
      <c r="L166" s="24">
        <f>VLOOKUP($V166,Бодови!$A$2:$P$37,14,FALSE)</f>
        <v>70</v>
      </c>
      <c r="M166" s="24">
        <f>VLOOKUP($V166,Бодови!$A$2:$P$37,15,FALSE)</f>
        <v>10</v>
      </c>
      <c r="N166" s="24">
        <f>J166*M166</f>
        <v>20</v>
      </c>
      <c r="O166" s="24">
        <f>IF(J166=3,VLOOKUP($V166,Бодови!$A$2:$P$37,16,FALSE),0)</f>
        <v>0</v>
      </c>
      <c r="P166" s="24">
        <f>K166*O166</f>
        <v>0</v>
      </c>
      <c r="Q166" s="79">
        <f>L166+N166+O166+P166</f>
        <v>90</v>
      </c>
      <c r="R166" s="24">
        <f>VLOOKUP(D166,Параметри!$B$2:$C$12,2,FALSE)</f>
        <v>11</v>
      </c>
      <c r="S166" s="24">
        <f>VLOOKUP(E166,Параметри!$F$2:$G$6,2,FALSE)</f>
        <v>4</v>
      </c>
      <c r="T166" s="24">
        <f>VLOOKUP(G166,Параметри!$J$2:$K$6,2,FALSE)</f>
        <v>3</v>
      </c>
      <c r="U166" s="24">
        <f>VLOOKUP(I166,Параметри!$N$2:$O$7,2,FALSE)</f>
        <v>2</v>
      </c>
      <c r="V166" s="24" t="str">
        <f>CONCATENATE(R166,S166,T166,U166)</f>
        <v>11432</v>
      </c>
    </row>
    <row r="167" spans="1:22" hidden="1" x14ac:dyDescent="0.55000000000000004">
      <c r="A167" s="24" t="s">
        <v>236</v>
      </c>
      <c r="B167" s="24" t="s">
        <v>225</v>
      </c>
      <c r="C167" s="25" t="s">
        <v>196</v>
      </c>
      <c r="D167" s="21" t="s">
        <v>98</v>
      </c>
      <c r="E167" s="21" t="s">
        <v>27</v>
      </c>
      <c r="F167" s="21" t="s">
        <v>89</v>
      </c>
      <c r="G167" s="21" t="s">
        <v>21</v>
      </c>
      <c r="H167" s="27" t="s">
        <v>143</v>
      </c>
      <c r="I167" s="21" t="s">
        <v>20</v>
      </c>
      <c r="J167" s="21">
        <v>2</v>
      </c>
      <c r="K167" s="21">
        <v>0</v>
      </c>
      <c r="L167" s="24">
        <f>VLOOKUP($V167,Бодови!$A$2:$P$37,14,FALSE)</f>
        <v>40</v>
      </c>
      <c r="M167" s="24">
        <f>VLOOKUP($V167,Бодови!$A$2:$P$37,15,FALSE)</f>
        <v>10</v>
      </c>
      <c r="N167" s="24">
        <f>J167*M167</f>
        <v>20</v>
      </c>
      <c r="O167" s="24">
        <f>IF(J167=3,VLOOKUP($V167,Бодови!$A$2:$P$37,16,FALSE),0)</f>
        <v>0</v>
      </c>
      <c r="P167" s="24">
        <f>K167*O167</f>
        <v>0</v>
      </c>
      <c r="Q167" s="79">
        <f>L167+N167+O167+P167</f>
        <v>60</v>
      </c>
      <c r="R167" s="24">
        <f>VLOOKUP(D167,Параметри!$B$2:$C$12,2,FALSE)</f>
        <v>11</v>
      </c>
      <c r="S167" s="24">
        <f>VLOOKUP(E167,Параметри!$F$2:$G$6,2,FALSE)</f>
        <v>4</v>
      </c>
      <c r="T167" s="24">
        <f>VLOOKUP(G167,Параметри!$J$2:$K$6,2,FALSE)</f>
        <v>3</v>
      </c>
      <c r="U167" s="24">
        <f>VLOOKUP(I167,Параметри!$N$2:$O$7,2,FALSE)</f>
        <v>3</v>
      </c>
      <c r="V167" s="24" t="str">
        <f>CONCATENATE(R167,S167,T167,U167)</f>
        <v>11433</v>
      </c>
    </row>
    <row r="168" spans="1:22" hidden="1" x14ac:dyDescent="0.55000000000000004">
      <c r="A168" s="24" t="s">
        <v>239</v>
      </c>
      <c r="B168" s="24" t="s">
        <v>115</v>
      </c>
      <c r="C168" s="25" t="s">
        <v>196</v>
      </c>
      <c r="D168" s="21" t="s">
        <v>98</v>
      </c>
      <c r="E168" s="21" t="s">
        <v>27</v>
      </c>
      <c r="F168" s="21" t="s">
        <v>89</v>
      </c>
      <c r="G168" s="21" t="s">
        <v>21</v>
      </c>
      <c r="H168" s="27" t="s">
        <v>144</v>
      </c>
      <c r="I168" s="21" t="s">
        <v>18</v>
      </c>
      <c r="J168" s="21">
        <v>3</v>
      </c>
      <c r="K168" s="21">
        <v>0</v>
      </c>
      <c r="L168" s="24">
        <f>VLOOKUP($V168,Бодови!$A$2:$P$37,14,FALSE)</f>
        <v>100</v>
      </c>
      <c r="M168" s="24">
        <f>VLOOKUP($V168,Бодови!$A$2:$P$37,15,FALSE)</f>
        <v>10</v>
      </c>
      <c r="N168" s="24">
        <f t="shared" si="47"/>
        <v>30</v>
      </c>
      <c r="O168" s="24">
        <f>IF(J168=3,VLOOKUP($V168,Бодови!$A$2:$P$37,16,FALSE),0)</f>
        <v>30</v>
      </c>
      <c r="P168" s="24">
        <f t="shared" si="48"/>
        <v>0</v>
      </c>
      <c r="Q168" s="79">
        <f t="shared" si="42"/>
        <v>160</v>
      </c>
      <c r="R168" s="24">
        <f>VLOOKUP(D168,Параметри!$B$2:$C$12,2,FALSE)</f>
        <v>11</v>
      </c>
      <c r="S168" s="24">
        <f>VLOOKUP(E168,Параметри!$F$2:$G$6,2,FALSE)</f>
        <v>4</v>
      </c>
      <c r="T168" s="24">
        <f>VLOOKUP(G168,Параметри!$J$2:$K$6,2,FALSE)</f>
        <v>3</v>
      </c>
      <c r="U168" s="24">
        <f>VLOOKUP(I168,Параметри!$N$2:$O$7,2,FALSE)</f>
        <v>1</v>
      </c>
      <c r="V168" s="24" t="str">
        <f t="shared" si="49"/>
        <v>11431</v>
      </c>
    </row>
    <row r="169" spans="1:22" hidden="1" x14ac:dyDescent="0.55000000000000004">
      <c r="A169" s="24" t="s">
        <v>134</v>
      </c>
      <c r="B169" s="24" t="s">
        <v>190</v>
      </c>
      <c r="C169" s="25" t="s">
        <v>196</v>
      </c>
      <c r="D169" s="21" t="s">
        <v>98</v>
      </c>
      <c r="E169" s="21" t="s">
        <v>27</v>
      </c>
      <c r="F169" s="21" t="s">
        <v>89</v>
      </c>
      <c r="G169" s="21" t="s">
        <v>21</v>
      </c>
      <c r="H169" s="27" t="s">
        <v>144</v>
      </c>
      <c r="I169" s="21" t="s">
        <v>19</v>
      </c>
      <c r="J169" s="21">
        <v>2</v>
      </c>
      <c r="K169" s="21">
        <v>0</v>
      </c>
      <c r="L169" s="24">
        <f>VLOOKUP($V169,Бодови!$A$2:$P$37,14,FALSE)</f>
        <v>70</v>
      </c>
      <c r="M169" s="24">
        <f>VLOOKUP($V169,Бодови!$A$2:$P$37,15,FALSE)</f>
        <v>10</v>
      </c>
      <c r="N169" s="24">
        <f t="shared" si="47"/>
        <v>20</v>
      </c>
      <c r="O169" s="24">
        <f>IF(J169=3,VLOOKUP($V169,Бодови!$A$2:$P$37,16,FALSE),0)</f>
        <v>0</v>
      </c>
      <c r="P169" s="24">
        <f t="shared" si="48"/>
        <v>0</v>
      </c>
      <c r="Q169" s="79">
        <f t="shared" si="42"/>
        <v>90</v>
      </c>
      <c r="R169" s="24">
        <f>VLOOKUP(D169,Параметри!$B$2:$C$12,2,FALSE)</f>
        <v>11</v>
      </c>
      <c r="S169" s="24">
        <f>VLOOKUP(E169,Параметри!$F$2:$G$6,2,FALSE)</f>
        <v>4</v>
      </c>
      <c r="T169" s="24">
        <f>VLOOKUP(G169,Параметри!$J$2:$K$6,2,FALSE)</f>
        <v>3</v>
      </c>
      <c r="U169" s="24">
        <f>VLOOKUP(I169,Параметри!$N$2:$O$7,2,FALSE)</f>
        <v>2</v>
      </c>
      <c r="V169" s="24" t="str">
        <f t="shared" si="49"/>
        <v>11432</v>
      </c>
    </row>
    <row r="170" spans="1:22" hidden="1" x14ac:dyDescent="0.55000000000000004">
      <c r="A170" s="24" t="s">
        <v>241</v>
      </c>
      <c r="B170" s="24" t="s">
        <v>65</v>
      </c>
      <c r="C170" s="25" t="s">
        <v>196</v>
      </c>
      <c r="D170" s="21" t="s">
        <v>98</v>
      </c>
      <c r="E170" s="21" t="s">
        <v>27</v>
      </c>
      <c r="F170" s="21" t="s">
        <v>89</v>
      </c>
      <c r="G170" s="21" t="s">
        <v>21</v>
      </c>
      <c r="H170" s="27" t="s">
        <v>144</v>
      </c>
      <c r="I170" s="21" t="s">
        <v>20</v>
      </c>
      <c r="J170" s="21">
        <v>1</v>
      </c>
      <c r="K170" s="21">
        <v>0</v>
      </c>
      <c r="L170" s="24">
        <f>VLOOKUP($V170,Бодови!$A$2:$P$37,14,FALSE)</f>
        <v>40</v>
      </c>
      <c r="M170" s="24">
        <f>VLOOKUP($V170,Бодови!$A$2:$P$37,15,FALSE)</f>
        <v>10</v>
      </c>
      <c r="N170" s="24">
        <f t="shared" si="47"/>
        <v>10</v>
      </c>
      <c r="O170" s="24">
        <f>IF(J170=3,VLOOKUP($V170,Бодови!$A$2:$P$37,16,FALSE),0)</f>
        <v>0</v>
      </c>
      <c r="P170" s="24">
        <f t="shared" si="48"/>
        <v>0</v>
      </c>
      <c r="Q170" s="79">
        <f t="shared" si="42"/>
        <v>50</v>
      </c>
      <c r="R170" s="24">
        <f>VLOOKUP(D170,Параметри!$B$2:$C$12,2,FALSE)</f>
        <v>11</v>
      </c>
      <c r="S170" s="24">
        <f>VLOOKUP(E170,Параметри!$F$2:$G$6,2,FALSE)</f>
        <v>4</v>
      </c>
      <c r="T170" s="24">
        <f>VLOOKUP(G170,Параметри!$J$2:$K$6,2,FALSE)</f>
        <v>3</v>
      </c>
      <c r="U170" s="24">
        <f>VLOOKUP(I170,Параметри!$N$2:$O$7,2,FALSE)</f>
        <v>3</v>
      </c>
      <c r="V170" s="24" t="str">
        <f t="shared" si="49"/>
        <v>11433</v>
      </c>
    </row>
    <row r="171" spans="1:22" hidden="1" x14ac:dyDescent="0.55000000000000004">
      <c r="A171" s="24" t="s">
        <v>139</v>
      </c>
      <c r="B171" s="24" t="s">
        <v>65</v>
      </c>
      <c r="C171" s="25" t="s">
        <v>196</v>
      </c>
      <c r="D171" s="21" t="s">
        <v>98</v>
      </c>
      <c r="E171" s="21" t="s">
        <v>27</v>
      </c>
      <c r="F171" s="21" t="s">
        <v>89</v>
      </c>
      <c r="G171" s="21" t="s">
        <v>21</v>
      </c>
      <c r="H171" s="27" t="s">
        <v>145</v>
      </c>
      <c r="I171" s="21" t="s">
        <v>18</v>
      </c>
      <c r="J171" s="21">
        <v>3</v>
      </c>
      <c r="K171" s="21">
        <v>0</v>
      </c>
      <c r="L171" s="24">
        <f>VLOOKUP($V171,Бодови!$A$2:$P$37,14,FALSE)</f>
        <v>100</v>
      </c>
      <c r="M171" s="24">
        <f>VLOOKUP($V171,Бодови!$A$2:$P$37,15,FALSE)</f>
        <v>10</v>
      </c>
      <c r="N171" s="24">
        <f t="shared" si="47"/>
        <v>30</v>
      </c>
      <c r="O171" s="24">
        <f>IF(J171=3,VLOOKUP($V171,Бодови!$A$2:$P$37,16,FALSE),0)</f>
        <v>30</v>
      </c>
      <c r="P171" s="24">
        <f t="shared" si="48"/>
        <v>0</v>
      </c>
      <c r="Q171" s="79">
        <f t="shared" si="42"/>
        <v>160</v>
      </c>
      <c r="R171" s="24">
        <f>VLOOKUP(D171,Параметри!$B$2:$C$12,2,FALSE)</f>
        <v>11</v>
      </c>
      <c r="S171" s="24">
        <f>VLOOKUP(E171,Параметри!$F$2:$G$6,2,FALSE)</f>
        <v>4</v>
      </c>
      <c r="T171" s="24">
        <f>VLOOKUP(G171,Параметри!$J$2:$K$6,2,FALSE)</f>
        <v>3</v>
      </c>
      <c r="U171" s="24">
        <f>VLOOKUP(I171,Параметри!$N$2:$O$7,2,FALSE)</f>
        <v>1</v>
      </c>
      <c r="V171" s="24" t="str">
        <f t="shared" si="49"/>
        <v>11431</v>
      </c>
    </row>
    <row r="172" spans="1:22" hidden="1" x14ac:dyDescent="0.55000000000000004">
      <c r="A172" s="24" t="s">
        <v>137</v>
      </c>
      <c r="B172" s="24" t="s">
        <v>242</v>
      </c>
      <c r="C172" s="25" t="s">
        <v>196</v>
      </c>
      <c r="D172" s="21" t="s">
        <v>98</v>
      </c>
      <c r="E172" s="21" t="s">
        <v>27</v>
      </c>
      <c r="F172" s="21" t="s">
        <v>89</v>
      </c>
      <c r="G172" s="21" t="s">
        <v>21</v>
      </c>
      <c r="H172" s="27" t="s">
        <v>145</v>
      </c>
      <c r="I172" s="21" t="s">
        <v>19</v>
      </c>
      <c r="J172" s="21">
        <v>2</v>
      </c>
      <c r="K172" s="21">
        <v>0</v>
      </c>
      <c r="L172" s="24">
        <f>VLOOKUP($V172,Бодови!$A$2:$P$37,14,FALSE)</f>
        <v>70</v>
      </c>
      <c r="M172" s="24">
        <f>VLOOKUP($V172,Бодови!$A$2:$P$37,15,FALSE)</f>
        <v>10</v>
      </c>
      <c r="N172" s="24">
        <f t="shared" si="47"/>
        <v>20</v>
      </c>
      <c r="O172" s="24">
        <f>IF(J172=3,VLOOKUP($V172,Бодови!$A$2:$P$37,16,FALSE),0)</f>
        <v>0</v>
      </c>
      <c r="P172" s="24">
        <f t="shared" si="48"/>
        <v>0</v>
      </c>
      <c r="Q172" s="79">
        <f t="shared" si="42"/>
        <v>90</v>
      </c>
      <c r="R172" s="24">
        <f>VLOOKUP(D172,Параметри!$B$2:$C$12,2,FALSE)</f>
        <v>11</v>
      </c>
      <c r="S172" s="24">
        <f>VLOOKUP(E172,Параметри!$F$2:$G$6,2,FALSE)</f>
        <v>4</v>
      </c>
      <c r="T172" s="24">
        <f>VLOOKUP(G172,Параметри!$J$2:$K$6,2,FALSE)</f>
        <v>3</v>
      </c>
      <c r="U172" s="24">
        <f>VLOOKUP(I172,Параметри!$N$2:$O$7,2,FALSE)</f>
        <v>2</v>
      </c>
      <c r="V172" s="24" t="str">
        <f t="shared" si="49"/>
        <v>11432</v>
      </c>
    </row>
    <row r="173" spans="1:22" hidden="1" x14ac:dyDescent="0.55000000000000004">
      <c r="A173" s="24" t="s">
        <v>243</v>
      </c>
      <c r="B173" s="24" t="s">
        <v>68</v>
      </c>
      <c r="C173" s="25" t="s">
        <v>196</v>
      </c>
      <c r="D173" s="21" t="s">
        <v>98</v>
      </c>
      <c r="E173" s="21" t="s">
        <v>27</v>
      </c>
      <c r="F173" s="21" t="s">
        <v>89</v>
      </c>
      <c r="G173" s="21" t="s">
        <v>21</v>
      </c>
      <c r="H173" s="27" t="s">
        <v>145</v>
      </c>
      <c r="I173" s="21" t="s">
        <v>20</v>
      </c>
      <c r="J173" s="21">
        <v>1</v>
      </c>
      <c r="K173" s="21">
        <v>0</v>
      </c>
      <c r="L173" s="24">
        <f>VLOOKUP($V173,Бодови!$A$2:$P$37,14,FALSE)</f>
        <v>40</v>
      </c>
      <c r="M173" s="24">
        <f>VLOOKUP($V173,Бодови!$A$2:$P$37,15,FALSE)</f>
        <v>10</v>
      </c>
      <c r="N173" s="24">
        <f t="shared" si="47"/>
        <v>10</v>
      </c>
      <c r="O173" s="24">
        <f>IF(J173=3,VLOOKUP($V173,Бодови!$A$2:$P$37,16,FALSE),0)</f>
        <v>0</v>
      </c>
      <c r="P173" s="24">
        <f t="shared" si="48"/>
        <v>0</v>
      </c>
      <c r="Q173" s="79">
        <f t="shared" si="42"/>
        <v>50</v>
      </c>
      <c r="R173" s="24">
        <f>VLOOKUP(D173,Параметри!$B$2:$C$12,2,FALSE)</f>
        <v>11</v>
      </c>
      <c r="S173" s="24">
        <f>VLOOKUP(E173,Параметри!$F$2:$G$6,2,FALSE)</f>
        <v>4</v>
      </c>
      <c r="T173" s="24">
        <f>VLOOKUP(G173,Параметри!$J$2:$K$6,2,FALSE)</f>
        <v>3</v>
      </c>
      <c r="U173" s="24">
        <f>VLOOKUP(I173,Параметри!$N$2:$O$7,2,FALSE)</f>
        <v>3</v>
      </c>
      <c r="V173" s="24" t="str">
        <f t="shared" si="49"/>
        <v>11433</v>
      </c>
    </row>
    <row r="174" spans="1:22" hidden="1" x14ac:dyDescent="0.55000000000000004">
      <c r="A174" s="24" t="s">
        <v>146</v>
      </c>
      <c r="B174" s="24" t="s">
        <v>247</v>
      </c>
      <c r="C174" s="25" t="s">
        <v>196</v>
      </c>
      <c r="D174" s="21" t="s">
        <v>98</v>
      </c>
      <c r="E174" s="21" t="s">
        <v>30</v>
      </c>
      <c r="F174" s="21" t="s">
        <v>88</v>
      </c>
      <c r="G174" s="21" t="s">
        <v>21</v>
      </c>
      <c r="H174" s="27" t="s">
        <v>158</v>
      </c>
      <c r="I174" s="21" t="s">
        <v>18</v>
      </c>
      <c r="J174" s="21">
        <v>2</v>
      </c>
      <c r="K174" s="21">
        <v>0</v>
      </c>
      <c r="L174" s="24">
        <f>VLOOKUP($V174,Бодови!$A$2:$P$37,14,FALSE)</f>
        <v>100</v>
      </c>
      <c r="M174" s="24">
        <f>VLOOKUP($V174,Бодови!$A$2:$P$37,15,FALSE)</f>
        <v>10</v>
      </c>
      <c r="N174" s="24">
        <f t="shared" ref="N174:N189" si="53">J174*M174</f>
        <v>20</v>
      </c>
      <c r="O174" s="24">
        <v>30</v>
      </c>
      <c r="P174" s="24">
        <f t="shared" ref="P174:P189" si="54">K174*O174</f>
        <v>0</v>
      </c>
      <c r="Q174" s="79">
        <f t="shared" ref="Q174:Q189" si="55">L174+N174+O174+P174</f>
        <v>150</v>
      </c>
      <c r="R174" s="24">
        <f>VLOOKUP(D174,Параметри!$B$2:$C$12,2,FALSE)</f>
        <v>11</v>
      </c>
      <c r="S174" s="24">
        <f>VLOOKUP(E174,Параметри!$F$2:$G$6,2,FALSE)</f>
        <v>3</v>
      </c>
      <c r="T174" s="24">
        <f>VLOOKUP(G174,Параметри!$J$2:$K$6,2,FALSE)</f>
        <v>3</v>
      </c>
      <c r="U174" s="24">
        <f>VLOOKUP(I174,Параметри!$N$2:$O$7,2,FALSE)</f>
        <v>1</v>
      </c>
      <c r="V174" s="24" t="str">
        <f t="shared" ref="V174:V189" si="56">CONCATENATE(R174,S174,T174,U174)</f>
        <v>11331</v>
      </c>
    </row>
    <row r="175" spans="1:22" hidden="1" x14ac:dyDescent="0.55000000000000004">
      <c r="A175" s="24" t="s">
        <v>147</v>
      </c>
      <c r="B175" s="24" t="s">
        <v>140</v>
      </c>
      <c r="C175" s="25" t="s">
        <v>196</v>
      </c>
      <c r="D175" s="21" t="s">
        <v>98</v>
      </c>
      <c r="E175" s="21" t="s">
        <v>30</v>
      </c>
      <c r="F175" s="21" t="s">
        <v>88</v>
      </c>
      <c r="G175" s="21" t="s">
        <v>21</v>
      </c>
      <c r="H175" s="27" t="s">
        <v>158</v>
      </c>
      <c r="I175" s="21" t="s">
        <v>19</v>
      </c>
      <c r="J175" s="21">
        <v>1</v>
      </c>
      <c r="K175" s="21">
        <v>0</v>
      </c>
      <c r="L175" s="24">
        <f>VLOOKUP($V175,Бодови!$A$2:$P$37,14,FALSE)</f>
        <v>70</v>
      </c>
      <c r="M175" s="24">
        <f>VLOOKUP($V175,Бодови!$A$2:$P$37,15,FALSE)</f>
        <v>10</v>
      </c>
      <c r="N175" s="24">
        <f t="shared" si="53"/>
        <v>10</v>
      </c>
      <c r="O175" s="24">
        <f>IF(J175=3,VLOOKUP($V175,Бодови!$A$2:$P$37,16,FALSE),0)</f>
        <v>0</v>
      </c>
      <c r="P175" s="24">
        <f t="shared" si="54"/>
        <v>0</v>
      </c>
      <c r="Q175" s="79">
        <f t="shared" si="55"/>
        <v>80</v>
      </c>
      <c r="R175" s="24">
        <f>VLOOKUP(D175,Параметри!$B$2:$C$12,2,FALSE)</f>
        <v>11</v>
      </c>
      <c r="S175" s="24">
        <f>VLOOKUP(E175,Параметри!$F$2:$G$6,2,FALSE)</f>
        <v>3</v>
      </c>
      <c r="T175" s="24">
        <f>VLOOKUP(G175,Параметри!$J$2:$K$6,2,FALSE)</f>
        <v>3</v>
      </c>
      <c r="U175" s="24">
        <f>VLOOKUP(I175,Параметри!$N$2:$O$7,2,FALSE)</f>
        <v>2</v>
      </c>
      <c r="V175" s="24" t="str">
        <f t="shared" si="56"/>
        <v>11332</v>
      </c>
    </row>
    <row r="176" spans="1:22" hidden="1" x14ac:dyDescent="0.55000000000000004">
      <c r="A176" s="24" t="s">
        <v>113</v>
      </c>
      <c r="B176" s="24" t="s">
        <v>114</v>
      </c>
      <c r="C176" s="25" t="s">
        <v>196</v>
      </c>
      <c r="D176" s="21" t="s">
        <v>98</v>
      </c>
      <c r="E176" s="21" t="s">
        <v>30</v>
      </c>
      <c r="F176" s="21" t="s">
        <v>88</v>
      </c>
      <c r="G176" s="21" t="s">
        <v>21</v>
      </c>
      <c r="H176" s="27" t="s">
        <v>158</v>
      </c>
      <c r="I176" s="21" t="s">
        <v>20</v>
      </c>
      <c r="J176" s="21">
        <v>0</v>
      </c>
      <c r="K176" s="21">
        <v>0</v>
      </c>
      <c r="L176" s="24">
        <f>VLOOKUP($V176,Бодови!$A$2:$P$37,14,FALSE)</f>
        <v>40</v>
      </c>
      <c r="M176" s="24">
        <f>VLOOKUP($V176,Бодови!$A$2:$P$37,15,FALSE)</f>
        <v>10</v>
      </c>
      <c r="N176" s="24">
        <f t="shared" si="53"/>
        <v>0</v>
      </c>
      <c r="O176" s="24">
        <f>IF(J176=3,VLOOKUP($V176,Бодови!$A$2:$P$37,16,FALSE),0)</f>
        <v>0</v>
      </c>
      <c r="P176" s="24">
        <f t="shared" si="54"/>
        <v>0</v>
      </c>
      <c r="Q176" s="79">
        <f t="shared" si="55"/>
        <v>40</v>
      </c>
      <c r="R176" s="24">
        <f>VLOOKUP(D176,Параметри!$B$2:$C$12,2,FALSE)</f>
        <v>11</v>
      </c>
      <c r="S176" s="24">
        <f>VLOOKUP(E176,Параметри!$F$2:$G$6,2,FALSE)</f>
        <v>3</v>
      </c>
      <c r="T176" s="24">
        <f>VLOOKUP(G176,Параметри!$J$2:$K$6,2,FALSE)</f>
        <v>3</v>
      </c>
      <c r="U176" s="24">
        <f>VLOOKUP(I176,Параметри!$N$2:$O$7,2,FALSE)</f>
        <v>3</v>
      </c>
      <c r="V176" s="24" t="str">
        <f t="shared" si="56"/>
        <v>11333</v>
      </c>
    </row>
    <row r="177" spans="1:22" hidden="1" x14ac:dyDescent="0.55000000000000004">
      <c r="A177" s="24" t="s">
        <v>148</v>
      </c>
      <c r="B177" s="24" t="s">
        <v>68</v>
      </c>
      <c r="C177" s="25" t="s">
        <v>196</v>
      </c>
      <c r="D177" s="21" t="s">
        <v>98</v>
      </c>
      <c r="E177" s="21" t="s">
        <v>30</v>
      </c>
      <c r="F177" s="21" t="s">
        <v>88</v>
      </c>
      <c r="G177" s="21" t="s">
        <v>21</v>
      </c>
      <c r="H177" s="27" t="s">
        <v>159</v>
      </c>
      <c r="I177" s="21" t="s">
        <v>18</v>
      </c>
      <c r="J177" s="21">
        <v>0</v>
      </c>
      <c r="K177" s="21">
        <v>0</v>
      </c>
      <c r="L177" s="24">
        <f>VLOOKUP($V177,Бодови!$A$2:$P$37,14,FALSE)</f>
        <v>100</v>
      </c>
      <c r="M177" s="24">
        <f>VLOOKUP($V177,Бодови!$A$2:$P$37,15,FALSE)</f>
        <v>10</v>
      </c>
      <c r="N177" s="24">
        <f t="shared" ref="N177:N184" si="57">J177*M177</f>
        <v>0</v>
      </c>
      <c r="O177" s="24">
        <f>IF(J177=3,VLOOKUP($V177,Бодови!$A$2:$P$37,16,FALSE),0)</f>
        <v>0</v>
      </c>
      <c r="P177" s="24">
        <f t="shared" ref="P177:P184" si="58">K177*O177</f>
        <v>0</v>
      </c>
      <c r="Q177" s="79">
        <f t="shared" ref="Q177:Q184" si="59">L177+N177+O177+P177</f>
        <v>100</v>
      </c>
      <c r="R177" s="24">
        <f>VLOOKUP(D177,Параметри!$B$2:$C$12,2,FALSE)</f>
        <v>11</v>
      </c>
      <c r="S177" s="24">
        <f>VLOOKUP(E177,Параметри!$F$2:$G$6,2,FALSE)</f>
        <v>3</v>
      </c>
      <c r="T177" s="24">
        <f>VLOOKUP(G177,Параметри!$J$2:$K$6,2,FALSE)</f>
        <v>3</v>
      </c>
      <c r="U177" s="24">
        <f>VLOOKUP(I177,Параметри!$N$2:$O$7,2,FALSE)</f>
        <v>1</v>
      </c>
      <c r="V177" s="24" t="str">
        <f t="shared" ref="V177:V184" si="60">CONCATENATE(R177,S177,T177,U177)</f>
        <v>11331</v>
      </c>
    </row>
    <row r="178" spans="1:22" hidden="1" x14ac:dyDescent="0.55000000000000004">
      <c r="A178" s="24" t="s">
        <v>152</v>
      </c>
      <c r="B178" s="24" t="s">
        <v>69</v>
      </c>
      <c r="C178" s="25" t="s">
        <v>196</v>
      </c>
      <c r="D178" s="21" t="s">
        <v>98</v>
      </c>
      <c r="E178" s="21" t="s">
        <v>30</v>
      </c>
      <c r="F178" s="21" t="s">
        <v>88</v>
      </c>
      <c r="G178" s="21" t="s">
        <v>21</v>
      </c>
      <c r="H178" s="27" t="s">
        <v>160</v>
      </c>
      <c r="I178" s="21" t="s">
        <v>18</v>
      </c>
      <c r="J178" s="21">
        <v>2</v>
      </c>
      <c r="K178" s="21">
        <v>0</v>
      </c>
      <c r="L178" s="24">
        <f>VLOOKUP($V178,Бодови!$A$2:$P$37,14,FALSE)</f>
        <v>100</v>
      </c>
      <c r="M178" s="24">
        <f>VLOOKUP($V178,Бодови!$A$2:$P$37,15,FALSE)</f>
        <v>10</v>
      </c>
      <c r="N178" s="24">
        <f t="shared" si="57"/>
        <v>20</v>
      </c>
      <c r="O178" s="24">
        <f>IF(J178=3,VLOOKUP($V178,Бодови!$A$2:$P$37,16,FALSE),0)</f>
        <v>0</v>
      </c>
      <c r="P178" s="24">
        <f t="shared" si="58"/>
        <v>0</v>
      </c>
      <c r="Q178" s="79">
        <f t="shared" si="59"/>
        <v>120</v>
      </c>
      <c r="R178" s="24">
        <f>VLOOKUP(D178,Параметри!$B$2:$C$12,2,FALSE)</f>
        <v>11</v>
      </c>
      <c r="S178" s="24">
        <f>VLOOKUP(E178,Параметри!$F$2:$G$6,2,FALSE)</f>
        <v>3</v>
      </c>
      <c r="T178" s="24">
        <f>VLOOKUP(G178,Параметри!$J$2:$K$6,2,FALSE)</f>
        <v>3</v>
      </c>
      <c r="U178" s="24">
        <f>VLOOKUP(I178,Параметри!$N$2:$O$7,2,FALSE)</f>
        <v>1</v>
      </c>
      <c r="V178" s="24" t="str">
        <f t="shared" si="60"/>
        <v>11331</v>
      </c>
    </row>
    <row r="179" spans="1:22" hidden="1" x14ac:dyDescent="0.55000000000000004">
      <c r="A179" s="24" t="s">
        <v>248</v>
      </c>
      <c r="B179" s="24" t="s">
        <v>124</v>
      </c>
      <c r="C179" s="25" t="s">
        <v>196</v>
      </c>
      <c r="D179" s="21" t="s">
        <v>98</v>
      </c>
      <c r="E179" s="21" t="s">
        <v>30</v>
      </c>
      <c r="F179" s="21" t="s">
        <v>88</v>
      </c>
      <c r="G179" s="21" t="s">
        <v>21</v>
      </c>
      <c r="H179" s="27" t="s">
        <v>160</v>
      </c>
      <c r="I179" s="21" t="s">
        <v>19</v>
      </c>
      <c r="J179" s="21">
        <v>0</v>
      </c>
      <c r="K179" s="21">
        <v>0</v>
      </c>
      <c r="L179" s="24">
        <f>VLOOKUP($V179,Бодови!$A$2:$P$37,14,FALSE)</f>
        <v>70</v>
      </c>
      <c r="M179" s="24">
        <f>VLOOKUP($V179,Бодови!$A$2:$P$37,15,FALSE)</f>
        <v>10</v>
      </c>
      <c r="N179" s="24">
        <f t="shared" si="57"/>
        <v>0</v>
      </c>
      <c r="O179" s="24">
        <f>IF(J179=3,VLOOKUP($V179,Бодови!$A$2:$P$37,16,FALSE),0)</f>
        <v>0</v>
      </c>
      <c r="P179" s="24">
        <f t="shared" si="58"/>
        <v>0</v>
      </c>
      <c r="Q179" s="79">
        <f t="shared" si="59"/>
        <v>70</v>
      </c>
      <c r="R179" s="24">
        <f>VLOOKUP(D179,Параметри!$B$2:$C$12,2,FALSE)</f>
        <v>11</v>
      </c>
      <c r="S179" s="24">
        <f>VLOOKUP(E179,Параметри!$F$2:$G$6,2,FALSE)</f>
        <v>3</v>
      </c>
      <c r="T179" s="24">
        <f>VLOOKUP(G179,Параметри!$J$2:$K$6,2,FALSE)</f>
        <v>3</v>
      </c>
      <c r="U179" s="24">
        <f>VLOOKUP(I179,Параметри!$N$2:$O$7,2,FALSE)</f>
        <v>2</v>
      </c>
      <c r="V179" s="24" t="str">
        <f t="shared" si="60"/>
        <v>11332</v>
      </c>
    </row>
    <row r="180" spans="1:22" hidden="1" x14ac:dyDescent="0.55000000000000004">
      <c r="A180" s="24" t="s">
        <v>102</v>
      </c>
      <c r="B180" s="24" t="s">
        <v>66</v>
      </c>
      <c r="C180" s="25" t="s">
        <v>196</v>
      </c>
      <c r="D180" s="21" t="s">
        <v>98</v>
      </c>
      <c r="E180" s="21" t="s">
        <v>30</v>
      </c>
      <c r="F180" s="21" t="s">
        <v>88</v>
      </c>
      <c r="G180" s="21" t="s">
        <v>21</v>
      </c>
      <c r="H180" s="27" t="s">
        <v>161</v>
      </c>
      <c r="I180" s="21" t="s">
        <v>18</v>
      </c>
      <c r="J180" s="21">
        <v>3</v>
      </c>
      <c r="K180" s="21">
        <v>0</v>
      </c>
      <c r="L180" s="24">
        <f>VLOOKUP($V180,Бодови!$A$2:$P$37,14,FALSE)</f>
        <v>100</v>
      </c>
      <c r="M180" s="24">
        <f>VLOOKUP($V180,Бодови!$A$2:$P$37,15,FALSE)</f>
        <v>10</v>
      </c>
      <c r="N180" s="24">
        <f t="shared" si="57"/>
        <v>30</v>
      </c>
      <c r="O180" s="24">
        <f>IF(J180=3,VLOOKUP($V180,Бодови!$A$2:$P$37,16,FALSE),0)</f>
        <v>30</v>
      </c>
      <c r="P180" s="24">
        <f t="shared" si="58"/>
        <v>0</v>
      </c>
      <c r="Q180" s="79">
        <f t="shared" si="59"/>
        <v>160</v>
      </c>
      <c r="R180" s="24">
        <f>VLOOKUP(D180,Параметри!$B$2:$C$12,2,FALSE)</f>
        <v>11</v>
      </c>
      <c r="S180" s="24">
        <f>VLOOKUP(E180,Параметри!$F$2:$G$6,2,FALSE)</f>
        <v>3</v>
      </c>
      <c r="T180" s="24">
        <f>VLOOKUP(G180,Параметри!$J$2:$K$6,2,FALSE)</f>
        <v>3</v>
      </c>
      <c r="U180" s="24">
        <f>VLOOKUP(I180,Параметри!$N$2:$O$7,2,FALSE)</f>
        <v>1</v>
      </c>
      <c r="V180" s="24" t="str">
        <f t="shared" si="60"/>
        <v>11331</v>
      </c>
    </row>
    <row r="181" spans="1:22" hidden="1" x14ac:dyDescent="0.55000000000000004">
      <c r="A181" s="24" t="s">
        <v>157</v>
      </c>
      <c r="B181" s="24" t="s">
        <v>249</v>
      </c>
      <c r="C181" s="25" t="s">
        <v>196</v>
      </c>
      <c r="D181" s="21" t="s">
        <v>98</v>
      </c>
      <c r="E181" s="21" t="s">
        <v>30</v>
      </c>
      <c r="F181" s="21" t="s">
        <v>88</v>
      </c>
      <c r="G181" s="21" t="s">
        <v>21</v>
      </c>
      <c r="H181" s="27" t="s">
        <v>161</v>
      </c>
      <c r="I181" s="21" t="s">
        <v>19</v>
      </c>
      <c r="J181" s="21">
        <v>2</v>
      </c>
      <c r="K181" s="21">
        <v>0</v>
      </c>
      <c r="L181" s="24">
        <f>VLOOKUP($V181,Бодови!$A$2:$P$37,14,FALSE)</f>
        <v>70</v>
      </c>
      <c r="M181" s="24">
        <f>VLOOKUP($V181,Бодови!$A$2:$P$37,15,FALSE)</f>
        <v>10</v>
      </c>
      <c r="N181" s="24">
        <f t="shared" si="57"/>
        <v>20</v>
      </c>
      <c r="O181" s="24">
        <f>IF(J181=3,VLOOKUP($V181,Бодови!$A$2:$P$37,16,FALSE),0)</f>
        <v>0</v>
      </c>
      <c r="P181" s="24">
        <f t="shared" si="58"/>
        <v>0</v>
      </c>
      <c r="Q181" s="79">
        <f t="shared" si="59"/>
        <v>90</v>
      </c>
      <c r="R181" s="24">
        <f>VLOOKUP(D181,Параметри!$B$2:$C$12,2,FALSE)</f>
        <v>11</v>
      </c>
      <c r="S181" s="24">
        <f>VLOOKUP(E181,Параметри!$F$2:$G$6,2,FALSE)</f>
        <v>3</v>
      </c>
      <c r="T181" s="24">
        <f>VLOOKUP(G181,Параметри!$J$2:$K$6,2,FALSE)</f>
        <v>3</v>
      </c>
      <c r="U181" s="24">
        <f>VLOOKUP(I181,Параметри!$N$2:$O$7,2,FALSE)</f>
        <v>2</v>
      </c>
      <c r="V181" s="24" t="str">
        <f t="shared" si="60"/>
        <v>11332</v>
      </c>
    </row>
    <row r="182" spans="1:22" hidden="1" x14ac:dyDescent="0.55000000000000004">
      <c r="A182" s="24" t="s">
        <v>123</v>
      </c>
      <c r="B182" s="24" t="s">
        <v>124</v>
      </c>
      <c r="C182" s="25" t="s">
        <v>196</v>
      </c>
      <c r="D182" s="21" t="s">
        <v>98</v>
      </c>
      <c r="E182" s="21" t="s">
        <v>30</v>
      </c>
      <c r="F182" s="21" t="s">
        <v>88</v>
      </c>
      <c r="G182" s="21" t="s">
        <v>21</v>
      </c>
      <c r="H182" s="27" t="s">
        <v>161</v>
      </c>
      <c r="I182" s="21" t="s">
        <v>20</v>
      </c>
      <c r="J182" s="21">
        <v>1</v>
      </c>
      <c r="K182" s="21">
        <v>0</v>
      </c>
      <c r="L182" s="24">
        <f>VLOOKUP($V182,Бодови!$A$2:$P$37,14,FALSE)</f>
        <v>40</v>
      </c>
      <c r="M182" s="24">
        <f>VLOOKUP($V182,Бодови!$A$2:$P$37,15,FALSE)</f>
        <v>10</v>
      </c>
      <c r="N182" s="24">
        <f t="shared" si="57"/>
        <v>10</v>
      </c>
      <c r="O182" s="24">
        <f>IF(J182=3,VLOOKUP($V182,Бодови!$A$2:$P$37,16,FALSE),0)</f>
        <v>0</v>
      </c>
      <c r="P182" s="24">
        <f t="shared" si="58"/>
        <v>0</v>
      </c>
      <c r="Q182" s="79">
        <f t="shared" si="59"/>
        <v>50</v>
      </c>
      <c r="R182" s="24">
        <f>VLOOKUP(D182,Параметри!$B$2:$C$12,2,FALSE)</f>
        <v>11</v>
      </c>
      <c r="S182" s="24">
        <f>VLOOKUP(E182,Параметри!$F$2:$G$6,2,FALSE)</f>
        <v>3</v>
      </c>
      <c r="T182" s="24">
        <f>VLOOKUP(G182,Параметри!$J$2:$K$6,2,FALSE)</f>
        <v>3</v>
      </c>
      <c r="U182" s="24">
        <f>VLOOKUP(I182,Параметри!$N$2:$O$7,2,FALSE)</f>
        <v>3</v>
      </c>
      <c r="V182" s="24" t="str">
        <f t="shared" si="60"/>
        <v>11333</v>
      </c>
    </row>
    <row r="183" spans="1:22" hidden="1" x14ac:dyDescent="0.55000000000000004">
      <c r="A183" s="24" t="s">
        <v>156</v>
      </c>
      <c r="B183" s="24" t="s">
        <v>66</v>
      </c>
      <c r="C183" s="25" t="s">
        <v>196</v>
      </c>
      <c r="D183" s="21" t="s">
        <v>98</v>
      </c>
      <c r="E183" s="21" t="s">
        <v>30</v>
      </c>
      <c r="F183" s="21" t="s">
        <v>88</v>
      </c>
      <c r="G183" s="21" t="s">
        <v>21</v>
      </c>
      <c r="H183" s="27" t="s">
        <v>162</v>
      </c>
      <c r="I183" s="21" t="s">
        <v>18</v>
      </c>
      <c r="J183" s="21">
        <v>2</v>
      </c>
      <c r="K183" s="21">
        <v>0</v>
      </c>
      <c r="L183" s="24">
        <f>VLOOKUP($V183,Бодови!$A$2:$P$37,14,FALSE)</f>
        <v>100</v>
      </c>
      <c r="M183" s="24">
        <f>VLOOKUP($V183,Бодови!$A$2:$P$37,15,FALSE)</f>
        <v>10</v>
      </c>
      <c r="N183" s="24">
        <f t="shared" si="57"/>
        <v>20</v>
      </c>
      <c r="O183" s="24">
        <f>IF(J183=3,VLOOKUP($V183,Бодови!$A$2:$P$37,16,FALSE),0)</f>
        <v>0</v>
      </c>
      <c r="P183" s="24">
        <f t="shared" si="58"/>
        <v>0</v>
      </c>
      <c r="Q183" s="79">
        <f t="shared" si="59"/>
        <v>120</v>
      </c>
      <c r="R183" s="24">
        <f>VLOOKUP(D183,Параметри!$B$2:$C$12,2,FALSE)</f>
        <v>11</v>
      </c>
      <c r="S183" s="24">
        <f>VLOOKUP(E183,Параметри!$F$2:$G$6,2,FALSE)</f>
        <v>3</v>
      </c>
      <c r="T183" s="24">
        <f>VLOOKUP(G183,Параметри!$J$2:$K$6,2,FALSE)</f>
        <v>3</v>
      </c>
      <c r="U183" s="24">
        <f>VLOOKUP(I183,Параметри!$N$2:$O$7,2,FALSE)</f>
        <v>1</v>
      </c>
      <c r="V183" s="24" t="str">
        <f t="shared" si="60"/>
        <v>11331</v>
      </c>
    </row>
    <row r="184" spans="1:22" hidden="1" x14ac:dyDescent="0.55000000000000004">
      <c r="A184" s="24" t="s">
        <v>126</v>
      </c>
      <c r="B184" s="24" t="s">
        <v>66</v>
      </c>
      <c r="C184" s="25" t="s">
        <v>196</v>
      </c>
      <c r="D184" s="21" t="s">
        <v>98</v>
      </c>
      <c r="E184" s="21" t="s">
        <v>30</v>
      </c>
      <c r="F184" s="21" t="s">
        <v>88</v>
      </c>
      <c r="G184" s="21" t="s">
        <v>21</v>
      </c>
      <c r="H184" s="27" t="s">
        <v>162</v>
      </c>
      <c r="I184" s="21" t="s">
        <v>19</v>
      </c>
      <c r="J184" s="21">
        <v>0</v>
      </c>
      <c r="K184" s="21">
        <v>0</v>
      </c>
      <c r="L184" s="24">
        <f>VLOOKUP($V184,Бодови!$A$2:$P$37,14,FALSE)</f>
        <v>70</v>
      </c>
      <c r="M184" s="24">
        <f>VLOOKUP($V184,Бодови!$A$2:$P$37,15,FALSE)</f>
        <v>10</v>
      </c>
      <c r="N184" s="24">
        <f t="shared" si="57"/>
        <v>0</v>
      </c>
      <c r="O184" s="24">
        <f>IF(J184=3,VLOOKUP($V184,Бодови!$A$2:$P$37,16,FALSE),0)</f>
        <v>0</v>
      </c>
      <c r="P184" s="24">
        <f t="shared" si="58"/>
        <v>0</v>
      </c>
      <c r="Q184" s="79">
        <f t="shared" si="59"/>
        <v>70</v>
      </c>
      <c r="R184" s="24">
        <f>VLOOKUP(D184,Параметри!$B$2:$C$12,2,FALSE)</f>
        <v>11</v>
      </c>
      <c r="S184" s="24">
        <f>VLOOKUP(E184,Параметри!$F$2:$G$6,2,FALSE)</f>
        <v>3</v>
      </c>
      <c r="T184" s="24">
        <f>VLOOKUP(G184,Параметри!$J$2:$K$6,2,FALSE)</f>
        <v>3</v>
      </c>
      <c r="U184" s="24">
        <f>VLOOKUP(I184,Параметри!$N$2:$O$7,2,FALSE)</f>
        <v>2</v>
      </c>
      <c r="V184" s="24" t="str">
        <f t="shared" si="60"/>
        <v>11332</v>
      </c>
    </row>
    <row r="185" spans="1:22" hidden="1" x14ac:dyDescent="0.55000000000000004">
      <c r="A185" s="24" t="s">
        <v>163</v>
      </c>
      <c r="B185" s="24" t="s">
        <v>70</v>
      </c>
      <c r="C185" s="25" t="s">
        <v>196</v>
      </c>
      <c r="D185" s="21" t="s">
        <v>98</v>
      </c>
      <c r="E185" s="21" t="s">
        <v>30</v>
      </c>
      <c r="F185" s="21" t="s">
        <v>89</v>
      </c>
      <c r="G185" s="21" t="s">
        <v>21</v>
      </c>
      <c r="H185" s="27" t="s">
        <v>78</v>
      </c>
      <c r="I185" s="21" t="s">
        <v>18</v>
      </c>
      <c r="J185" s="21">
        <v>2</v>
      </c>
      <c r="K185" s="21">
        <v>0</v>
      </c>
      <c r="L185" s="24">
        <f>VLOOKUP($V185,Бодови!$A$2:$P$37,14,FALSE)</f>
        <v>100</v>
      </c>
      <c r="M185" s="24">
        <f>VLOOKUP($V185,Бодови!$A$2:$P$37,15,FALSE)</f>
        <v>10</v>
      </c>
      <c r="N185" s="24">
        <f t="shared" si="53"/>
        <v>20</v>
      </c>
      <c r="O185" s="24">
        <v>30</v>
      </c>
      <c r="P185" s="24">
        <f t="shared" si="54"/>
        <v>0</v>
      </c>
      <c r="Q185" s="79">
        <f t="shared" si="55"/>
        <v>150</v>
      </c>
      <c r="R185" s="24">
        <f>VLOOKUP(D185,Параметри!$B$2:$C$12,2,FALSE)</f>
        <v>11</v>
      </c>
      <c r="S185" s="24">
        <f>VLOOKUP(E185,Параметри!$F$2:$G$6,2,FALSE)</f>
        <v>3</v>
      </c>
      <c r="T185" s="24">
        <f>VLOOKUP(G185,Параметри!$J$2:$K$6,2,FALSE)</f>
        <v>3</v>
      </c>
      <c r="U185" s="24">
        <f>VLOOKUP(I185,Параметри!$N$2:$O$7,2,FALSE)</f>
        <v>1</v>
      </c>
      <c r="V185" s="24" t="str">
        <f t="shared" si="56"/>
        <v>11331</v>
      </c>
    </row>
    <row r="186" spans="1:22" hidden="1" x14ac:dyDescent="0.55000000000000004">
      <c r="A186" s="24" t="s">
        <v>164</v>
      </c>
      <c r="B186" s="24" t="s">
        <v>117</v>
      </c>
      <c r="C186" s="25" t="s">
        <v>196</v>
      </c>
      <c r="D186" s="21" t="s">
        <v>98</v>
      </c>
      <c r="E186" s="21" t="s">
        <v>30</v>
      </c>
      <c r="F186" s="21" t="s">
        <v>89</v>
      </c>
      <c r="G186" s="21" t="s">
        <v>21</v>
      </c>
      <c r="H186" s="27" t="s">
        <v>78</v>
      </c>
      <c r="I186" s="21" t="s">
        <v>19</v>
      </c>
      <c r="J186" s="21">
        <v>1</v>
      </c>
      <c r="K186" s="21">
        <v>0</v>
      </c>
      <c r="L186" s="24">
        <f>VLOOKUP($V186,Бодови!$A$2:$P$37,14,FALSE)</f>
        <v>70</v>
      </c>
      <c r="M186" s="24">
        <f>VLOOKUP($V186,Бодови!$A$2:$P$37,15,FALSE)</f>
        <v>10</v>
      </c>
      <c r="N186" s="24">
        <f t="shared" si="53"/>
        <v>10</v>
      </c>
      <c r="O186" s="24">
        <f>IF(J186=3,VLOOKUP($V186,Бодови!$A$2:$P$37,16,FALSE),0)</f>
        <v>0</v>
      </c>
      <c r="P186" s="24">
        <f t="shared" si="54"/>
        <v>0</v>
      </c>
      <c r="Q186" s="79">
        <f t="shared" si="55"/>
        <v>80</v>
      </c>
      <c r="R186" s="24">
        <f>VLOOKUP(D186,Параметри!$B$2:$C$12,2,FALSE)</f>
        <v>11</v>
      </c>
      <c r="S186" s="24">
        <f>VLOOKUP(E186,Параметри!$F$2:$G$6,2,FALSE)</f>
        <v>3</v>
      </c>
      <c r="T186" s="24">
        <f>VLOOKUP(G186,Параметри!$J$2:$K$6,2,FALSE)</f>
        <v>3</v>
      </c>
      <c r="U186" s="24">
        <f>VLOOKUP(I186,Параметри!$N$2:$O$7,2,FALSE)</f>
        <v>2</v>
      </c>
      <c r="V186" s="24" t="str">
        <f t="shared" si="56"/>
        <v>11332</v>
      </c>
    </row>
    <row r="187" spans="1:22" hidden="1" x14ac:dyDescent="0.55000000000000004">
      <c r="A187" s="24" t="s">
        <v>251</v>
      </c>
      <c r="B187" s="24" t="s">
        <v>252</v>
      </c>
      <c r="C187" s="25" t="s">
        <v>196</v>
      </c>
      <c r="D187" s="21" t="s">
        <v>98</v>
      </c>
      <c r="E187" s="21" t="s">
        <v>30</v>
      </c>
      <c r="F187" s="21" t="s">
        <v>89</v>
      </c>
      <c r="G187" s="21" t="s">
        <v>21</v>
      </c>
      <c r="H187" s="27" t="s">
        <v>78</v>
      </c>
      <c r="I187" s="21" t="s">
        <v>20</v>
      </c>
      <c r="J187" s="21">
        <v>0</v>
      </c>
      <c r="K187" s="21">
        <v>0</v>
      </c>
      <c r="L187" s="24">
        <f>VLOOKUP($V187,Бодови!$A$2:$P$37,14,FALSE)</f>
        <v>40</v>
      </c>
      <c r="M187" s="24">
        <f>VLOOKUP($V187,Бодови!$A$2:$P$37,15,FALSE)</f>
        <v>10</v>
      </c>
      <c r="N187" s="24">
        <f t="shared" si="53"/>
        <v>0</v>
      </c>
      <c r="O187" s="24">
        <f>IF(J187=3,VLOOKUP($V187,Бодови!$A$2:$P$37,16,FALSE),0)</f>
        <v>0</v>
      </c>
      <c r="P187" s="24">
        <f t="shared" si="54"/>
        <v>0</v>
      </c>
      <c r="Q187" s="79">
        <f t="shared" si="55"/>
        <v>40</v>
      </c>
      <c r="R187" s="24">
        <f>VLOOKUP(D187,Параметри!$B$2:$C$12,2,FALSE)</f>
        <v>11</v>
      </c>
      <c r="S187" s="24">
        <f>VLOOKUP(E187,Параметри!$F$2:$G$6,2,FALSE)</f>
        <v>3</v>
      </c>
      <c r="T187" s="24">
        <f>VLOOKUP(G187,Параметри!$J$2:$K$6,2,FALSE)</f>
        <v>3</v>
      </c>
      <c r="U187" s="24">
        <f>VLOOKUP(I187,Параметри!$N$2:$O$7,2,FALSE)</f>
        <v>3</v>
      </c>
      <c r="V187" s="24" t="str">
        <f t="shared" si="56"/>
        <v>11333</v>
      </c>
    </row>
    <row r="188" spans="1:22" hidden="1" x14ac:dyDescent="0.55000000000000004">
      <c r="A188" s="24" t="s">
        <v>130</v>
      </c>
      <c r="B188" s="24" t="s">
        <v>219</v>
      </c>
      <c r="C188" s="25" t="s">
        <v>196</v>
      </c>
      <c r="D188" s="21" t="s">
        <v>98</v>
      </c>
      <c r="E188" s="21" t="s">
        <v>30</v>
      </c>
      <c r="F188" s="21" t="s">
        <v>89</v>
      </c>
      <c r="G188" s="21" t="s">
        <v>21</v>
      </c>
      <c r="H188" s="27" t="s">
        <v>79</v>
      </c>
      <c r="I188" s="21" t="s">
        <v>18</v>
      </c>
      <c r="J188" s="21">
        <v>3</v>
      </c>
      <c r="K188" s="21">
        <v>0</v>
      </c>
      <c r="L188" s="24">
        <f>VLOOKUP($V188,Бодови!$A$2:$P$37,14,FALSE)</f>
        <v>100</v>
      </c>
      <c r="M188" s="24">
        <f>VLOOKUP($V188,Бодови!$A$2:$P$37,15,FALSE)</f>
        <v>10</v>
      </c>
      <c r="N188" s="24">
        <f t="shared" si="53"/>
        <v>30</v>
      </c>
      <c r="O188" s="24">
        <f>IF(J188=3,VLOOKUP($V188,Бодови!$A$2:$P$37,16,FALSE),0)</f>
        <v>30</v>
      </c>
      <c r="P188" s="24">
        <f t="shared" si="54"/>
        <v>0</v>
      </c>
      <c r="Q188" s="79">
        <f t="shared" si="55"/>
        <v>160</v>
      </c>
      <c r="R188" s="24">
        <f>VLOOKUP(D188,Параметри!$B$2:$C$12,2,FALSE)</f>
        <v>11</v>
      </c>
      <c r="S188" s="24">
        <f>VLOOKUP(E188,Параметри!$F$2:$G$6,2,FALSE)</f>
        <v>3</v>
      </c>
      <c r="T188" s="24">
        <f>VLOOKUP(G188,Параметри!$J$2:$K$6,2,FALSE)</f>
        <v>3</v>
      </c>
      <c r="U188" s="24">
        <f>VLOOKUP(I188,Параметри!$N$2:$O$7,2,FALSE)</f>
        <v>1</v>
      </c>
      <c r="V188" s="24" t="str">
        <f t="shared" si="56"/>
        <v>11331</v>
      </c>
    </row>
    <row r="189" spans="1:22" hidden="1" x14ac:dyDescent="0.55000000000000004">
      <c r="A189" s="24" t="s">
        <v>253</v>
      </c>
      <c r="B189" s="24" t="s">
        <v>124</v>
      </c>
      <c r="C189" s="25" t="s">
        <v>196</v>
      </c>
      <c r="D189" s="21" t="s">
        <v>98</v>
      </c>
      <c r="E189" s="21" t="s">
        <v>30</v>
      </c>
      <c r="F189" s="21" t="s">
        <v>89</v>
      </c>
      <c r="G189" s="21" t="s">
        <v>21</v>
      </c>
      <c r="H189" s="27" t="s">
        <v>79</v>
      </c>
      <c r="I189" s="21" t="s">
        <v>19</v>
      </c>
      <c r="J189" s="21">
        <v>2</v>
      </c>
      <c r="K189" s="21">
        <v>0</v>
      </c>
      <c r="L189" s="24">
        <f>VLOOKUP($V189,Бодови!$A$2:$P$37,14,FALSE)</f>
        <v>70</v>
      </c>
      <c r="M189" s="24">
        <f>VLOOKUP($V189,Бодови!$A$2:$P$37,15,FALSE)</f>
        <v>10</v>
      </c>
      <c r="N189" s="24">
        <f t="shared" si="53"/>
        <v>20</v>
      </c>
      <c r="O189" s="24">
        <f>IF(J189=3,VLOOKUP($V189,Бодови!$A$2:$P$37,16,FALSE),0)</f>
        <v>0</v>
      </c>
      <c r="P189" s="24">
        <f t="shared" si="54"/>
        <v>0</v>
      </c>
      <c r="Q189" s="79">
        <f t="shared" si="55"/>
        <v>90</v>
      </c>
      <c r="R189" s="24">
        <f>VLOOKUP(D189,Параметри!$B$2:$C$12,2,FALSE)</f>
        <v>11</v>
      </c>
      <c r="S189" s="24">
        <f>VLOOKUP(E189,Параметри!$F$2:$G$6,2,FALSE)</f>
        <v>3</v>
      </c>
      <c r="T189" s="24">
        <f>VLOOKUP(G189,Параметри!$J$2:$K$6,2,FALSE)</f>
        <v>3</v>
      </c>
      <c r="U189" s="24">
        <f>VLOOKUP(I189,Параметри!$N$2:$O$7,2,FALSE)</f>
        <v>2</v>
      </c>
      <c r="V189" s="24" t="str">
        <f t="shared" si="56"/>
        <v>11332</v>
      </c>
    </row>
    <row r="190" spans="1:22" hidden="1" x14ac:dyDescent="0.55000000000000004">
      <c r="A190" s="24" t="s">
        <v>132</v>
      </c>
      <c r="B190" s="24" t="s">
        <v>117</v>
      </c>
      <c r="C190" s="25" t="s">
        <v>196</v>
      </c>
      <c r="D190" s="21" t="s">
        <v>98</v>
      </c>
      <c r="E190" s="21" t="s">
        <v>30</v>
      </c>
      <c r="F190" s="21" t="s">
        <v>89</v>
      </c>
      <c r="G190" s="21" t="s">
        <v>21</v>
      </c>
      <c r="H190" s="27" t="s">
        <v>79</v>
      </c>
      <c r="I190" s="21" t="s">
        <v>20</v>
      </c>
      <c r="J190" s="21">
        <v>1</v>
      </c>
      <c r="K190" s="21">
        <v>0</v>
      </c>
      <c r="L190" s="24">
        <f>VLOOKUP($V190,Бодови!$A$2:$P$37,14,FALSE)</f>
        <v>40</v>
      </c>
      <c r="M190" s="24">
        <f>VLOOKUP($V190,Бодови!$A$2:$P$37,15,FALSE)</f>
        <v>10</v>
      </c>
      <c r="N190" s="24">
        <f t="shared" ref="N190:N204" si="61">J190*M190</f>
        <v>10</v>
      </c>
      <c r="O190" s="24">
        <f>IF(J190=3,VLOOKUP($V190,Бодови!$A$2:$P$37,16,FALSE),0)</f>
        <v>0</v>
      </c>
      <c r="P190" s="24">
        <f t="shared" ref="P190:P204" si="62">K190*O190</f>
        <v>0</v>
      </c>
      <c r="Q190" s="79">
        <f t="shared" ref="Q190:Q204" si="63">L190+N190+O190+P190</f>
        <v>50</v>
      </c>
      <c r="R190" s="24">
        <f>VLOOKUP(D190,Параметри!$B$2:$C$12,2,FALSE)</f>
        <v>11</v>
      </c>
      <c r="S190" s="24">
        <f>VLOOKUP(E190,Параметри!$F$2:$G$6,2,FALSE)</f>
        <v>3</v>
      </c>
      <c r="T190" s="24">
        <f>VLOOKUP(G190,Параметри!$J$2:$K$6,2,FALSE)</f>
        <v>3</v>
      </c>
      <c r="U190" s="24">
        <f>VLOOKUP(I190,Параметри!$N$2:$O$7,2,FALSE)</f>
        <v>3</v>
      </c>
      <c r="V190" s="24" t="str">
        <f t="shared" ref="V190:V204" si="64">CONCATENATE(R190,S190,T190,U190)</f>
        <v>11333</v>
      </c>
    </row>
    <row r="191" spans="1:22" hidden="1" x14ac:dyDescent="0.55000000000000004">
      <c r="A191" s="24" t="s">
        <v>170</v>
      </c>
      <c r="B191" s="24" t="s">
        <v>115</v>
      </c>
      <c r="C191" s="25" t="s">
        <v>196</v>
      </c>
      <c r="D191" s="21" t="s">
        <v>98</v>
      </c>
      <c r="E191" s="21" t="s">
        <v>30</v>
      </c>
      <c r="F191" s="21" t="s">
        <v>89</v>
      </c>
      <c r="G191" s="21" t="s">
        <v>21</v>
      </c>
      <c r="H191" s="27" t="s">
        <v>80</v>
      </c>
      <c r="I191" s="21" t="s">
        <v>18</v>
      </c>
      <c r="J191" s="21">
        <v>3</v>
      </c>
      <c r="K191" s="21">
        <v>0</v>
      </c>
      <c r="L191" s="24">
        <f>VLOOKUP($V191,Бодови!$A$2:$P$37,14,FALSE)</f>
        <v>100</v>
      </c>
      <c r="M191" s="24">
        <f>VLOOKUP($V191,Бодови!$A$2:$P$37,15,FALSE)</f>
        <v>10</v>
      </c>
      <c r="N191" s="24">
        <f t="shared" si="61"/>
        <v>30</v>
      </c>
      <c r="O191" s="24">
        <f>IF(J191=3,VLOOKUP($V191,Бодови!$A$2:$P$37,16,FALSE),0)</f>
        <v>30</v>
      </c>
      <c r="P191" s="24">
        <f t="shared" si="62"/>
        <v>0</v>
      </c>
      <c r="Q191" s="79">
        <f t="shared" si="63"/>
        <v>160</v>
      </c>
      <c r="R191" s="24">
        <f>VLOOKUP(D191,Параметри!$B$2:$C$12,2,FALSE)</f>
        <v>11</v>
      </c>
      <c r="S191" s="24">
        <f>VLOOKUP(E191,Параметри!$F$2:$G$6,2,FALSE)</f>
        <v>3</v>
      </c>
      <c r="T191" s="24">
        <f>VLOOKUP(G191,Параметри!$J$2:$K$6,2,FALSE)</f>
        <v>3</v>
      </c>
      <c r="U191" s="24">
        <f>VLOOKUP(I191,Параметри!$N$2:$O$7,2,FALSE)</f>
        <v>1</v>
      </c>
      <c r="V191" s="24" t="str">
        <f t="shared" si="64"/>
        <v>11331</v>
      </c>
    </row>
    <row r="192" spans="1:22" hidden="1" x14ac:dyDescent="0.55000000000000004">
      <c r="A192" s="24" t="s">
        <v>171</v>
      </c>
      <c r="B192" s="24" t="s">
        <v>238</v>
      </c>
      <c r="C192" s="25" t="s">
        <v>196</v>
      </c>
      <c r="D192" s="21" t="s">
        <v>98</v>
      </c>
      <c r="E192" s="21" t="s">
        <v>30</v>
      </c>
      <c r="F192" s="21" t="s">
        <v>89</v>
      </c>
      <c r="G192" s="21" t="s">
        <v>21</v>
      </c>
      <c r="H192" s="27" t="s">
        <v>80</v>
      </c>
      <c r="I192" s="21" t="s">
        <v>19</v>
      </c>
      <c r="J192" s="21">
        <v>2</v>
      </c>
      <c r="K192" s="21">
        <v>0</v>
      </c>
      <c r="L192" s="24">
        <f>VLOOKUP($V192,Бодови!$A$2:$P$37,14,FALSE)</f>
        <v>70</v>
      </c>
      <c r="M192" s="24">
        <f>VLOOKUP($V192,Бодови!$A$2:$P$37,15,FALSE)</f>
        <v>10</v>
      </c>
      <c r="N192" s="24">
        <f t="shared" si="61"/>
        <v>20</v>
      </c>
      <c r="O192" s="24">
        <f>IF(J192=3,VLOOKUP($V192,Бодови!$A$2:$P$37,16,FALSE),0)</f>
        <v>0</v>
      </c>
      <c r="P192" s="24">
        <f t="shared" si="62"/>
        <v>0</v>
      </c>
      <c r="Q192" s="79">
        <f t="shared" si="63"/>
        <v>90</v>
      </c>
      <c r="R192" s="24">
        <f>VLOOKUP(D192,Параметри!$B$2:$C$12,2,FALSE)</f>
        <v>11</v>
      </c>
      <c r="S192" s="24">
        <f>VLOOKUP(E192,Параметри!$F$2:$G$6,2,FALSE)</f>
        <v>3</v>
      </c>
      <c r="T192" s="24">
        <f>VLOOKUP(G192,Параметри!$J$2:$K$6,2,FALSE)</f>
        <v>3</v>
      </c>
      <c r="U192" s="24">
        <f>VLOOKUP(I192,Параметри!$N$2:$O$7,2,FALSE)</f>
        <v>2</v>
      </c>
      <c r="V192" s="24" t="str">
        <f t="shared" si="64"/>
        <v>11332</v>
      </c>
    </row>
    <row r="193" spans="1:22" hidden="1" x14ac:dyDescent="0.55000000000000004">
      <c r="A193" s="24" t="s">
        <v>138</v>
      </c>
      <c r="B193" s="24" t="s">
        <v>225</v>
      </c>
      <c r="C193" s="25" t="s">
        <v>196</v>
      </c>
      <c r="D193" s="21" t="s">
        <v>98</v>
      </c>
      <c r="E193" s="21" t="s">
        <v>30</v>
      </c>
      <c r="F193" s="21" t="s">
        <v>89</v>
      </c>
      <c r="G193" s="21" t="s">
        <v>21</v>
      </c>
      <c r="H193" s="27" t="s">
        <v>80</v>
      </c>
      <c r="I193" s="21" t="s">
        <v>20</v>
      </c>
      <c r="J193" s="21">
        <v>1</v>
      </c>
      <c r="K193" s="21">
        <v>0</v>
      </c>
      <c r="L193" s="24">
        <f>VLOOKUP($V193,Бодови!$A$2:$P$37,14,FALSE)</f>
        <v>40</v>
      </c>
      <c r="M193" s="24">
        <f>VLOOKUP($V193,Бодови!$A$2:$P$37,15,FALSE)</f>
        <v>10</v>
      </c>
      <c r="N193" s="24">
        <f t="shared" si="61"/>
        <v>10</v>
      </c>
      <c r="O193" s="24">
        <f>IF(J193=3,VLOOKUP($V193,Бодови!$A$2:$P$37,16,FALSE),0)</f>
        <v>0</v>
      </c>
      <c r="P193" s="24">
        <f t="shared" si="62"/>
        <v>0</v>
      </c>
      <c r="Q193" s="79">
        <f t="shared" si="63"/>
        <v>50</v>
      </c>
      <c r="R193" s="24">
        <f>VLOOKUP(D193,Параметри!$B$2:$C$12,2,FALSE)</f>
        <v>11</v>
      </c>
      <c r="S193" s="24">
        <f>VLOOKUP(E193,Параметри!$F$2:$G$6,2,FALSE)</f>
        <v>3</v>
      </c>
      <c r="T193" s="24">
        <f>VLOOKUP(G193,Параметри!$J$2:$K$6,2,FALSE)</f>
        <v>3</v>
      </c>
      <c r="U193" s="24">
        <f>VLOOKUP(I193,Параметри!$N$2:$O$7,2,FALSE)</f>
        <v>3</v>
      </c>
      <c r="V193" s="24" t="str">
        <f t="shared" si="64"/>
        <v>11333</v>
      </c>
    </row>
    <row r="194" spans="1:22" hidden="1" x14ac:dyDescent="0.55000000000000004">
      <c r="A194" s="24" t="s">
        <v>166</v>
      </c>
      <c r="B194" s="24" t="s">
        <v>238</v>
      </c>
      <c r="C194" s="25" t="s">
        <v>196</v>
      </c>
      <c r="D194" s="21" t="s">
        <v>98</v>
      </c>
      <c r="E194" s="21" t="s">
        <v>30</v>
      </c>
      <c r="F194" s="21" t="s">
        <v>89</v>
      </c>
      <c r="G194" s="21" t="s">
        <v>21</v>
      </c>
      <c r="H194" s="27" t="s">
        <v>176</v>
      </c>
      <c r="I194" s="21" t="s">
        <v>18</v>
      </c>
      <c r="J194" s="21">
        <v>3</v>
      </c>
      <c r="K194" s="21">
        <v>0</v>
      </c>
      <c r="L194" s="24">
        <f>VLOOKUP($V194,Бодови!$A$2:$P$37,14,FALSE)</f>
        <v>100</v>
      </c>
      <c r="M194" s="24">
        <f>VLOOKUP($V194,Бодови!$A$2:$P$37,15,FALSE)</f>
        <v>10</v>
      </c>
      <c r="N194" s="24">
        <f t="shared" ref="N194" si="65">J194*M194</f>
        <v>30</v>
      </c>
      <c r="O194" s="24">
        <f>IF(J194=3,VLOOKUP($V194,Бодови!$A$2:$P$37,16,FALSE),0)</f>
        <v>30</v>
      </c>
      <c r="P194" s="24">
        <f t="shared" ref="P194" si="66">K194*O194</f>
        <v>0</v>
      </c>
      <c r="Q194" s="79">
        <f t="shared" ref="Q194" si="67">L194+N194+O194+P194</f>
        <v>160</v>
      </c>
      <c r="R194" s="24">
        <f>VLOOKUP(D194,Параметри!$B$2:$C$12,2,FALSE)</f>
        <v>11</v>
      </c>
      <c r="S194" s="24">
        <f>VLOOKUP(E194,Параметри!$F$2:$G$6,2,FALSE)</f>
        <v>3</v>
      </c>
      <c r="T194" s="24">
        <f>VLOOKUP(G194,Параметри!$J$2:$K$6,2,FALSE)</f>
        <v>3</v>
      </c>
      <c r="U194" s="24">
        <f>VLOOKUP(I194,Параметри!$N$2:$O$7,2,FALSE)</f>
        <v>1</v>
      </c>
      <c r="V194" s="24" t="str">
        <f t="shared" ref="V194" si="68">CONCATENATE(R194,S194,T194,U194)</f>
        <v>11331</v>
      </c>
    </row>
    <row r="195" spans="1:22" hidden="1" x14ac:dyDescent="0.55000000000000004">
      <c r="A195" s="24" t="s">
        <v>136</v>
      </c>
      <c r="B195" s="24" t="s">
        <v>252</v>
      </c>
      <c r="C195" s="25" t="s">
        <v>196</v>
      </c>
      <c r="D195" s="21" t="s">
        <v>98</v>
      </c>
      <c r="E195" s="21" t="s">
        <v>30</v>
      </c>
      <c r="F195" s="21" t="s">
        <v>89</v>
      </c>
      <c r="G195" s="21" t="s">
        <v>21</v>
      </c>
      <c r="H195" s="27" t="s">
        <v>176</v>
      </c>
      <c r="I195" s="21" t="s">
        <v>19</v>
      </c>
      <c r="J195" s="21">
        <v>1</v>
      </c>
      <c r="K195" s="21">
        <v>0</v>
      </c>
      <c r="L195" s="24">
        <f>VLOOKUP($V195,Бодови!$A$2:$P$37,14,FALSE)</f>
        <v>70</v>
      </c>
      <c r="M195" s="24">
        <f>VLOOKUP($V195,Бодови!$A$2:$P$37,15,FALSE)</f>
        <v>10</v>
      </c>
      <c r="N195" s="24">
        <f t="shared" si="61"/>
        <v>10</v>
      </c>
      <c r="O195" s="24">
        <f>IF(J195=3,VLOOKUP($V195,Бодови!$A$2:$P$37,16,FALSE),0)</f>
        <v>0</v>
      </c>
      <c r="P195" s="24">
        <f t="shared" si="62"/>
        <v>0</v>
      </c>
      <c r="Q195" s="79">
        <f t="shared" si="63"/>
        <v>80</v>
      </c>
      <c r="R195" s="24">
        <f>VLOOKUP(D195,Параметри!$B$2:$C$12,2,FALSE)</f>
        <v>11</v>
      </c>
      <c r="S195" s="24">
        <f>VLOOKUP(E195,Параметри!$F$2:$G$6,2,FALSE)</f>
        <v>3</v>
      </c>
      <c r="T195" s="24">
        <f>VLOOKUP(G195,Параметри!$J$2:$K$6,2,FALSE)</f>
        <v>3</v>
      </c>
      <c r="U195" s="24">
        <f>VLOOKUP(I195,Параметри!$N$2:$O$7,2,FALSE)</f>
        <v>2</v>
      </c>
      <c r="V195" s="24" t="str">
        <f t="shared" si="64"/>
        <v>11332</v>
      </c>
    </row>
    <row r="196" spans="1:22" hidden="1" x14ac:dyDescent="0.55000000000000004">
      <c r="A196" s="24" t="s">
        <v>174</v>
      </c>
      <c r="B196" s="24" t="s">
        <v>67</v>
      </c>
      <c r="C196" s="25" t="s">
        <v>196</v>
      </c>
      <c r="D196" s="21" t="s">
        <v>98</v>
      </c>
      <c r="E196" s="21" t="s">
        <v>30</v>
      </c>
      <c r="F196" s="21" t="s">
        <v>89</v>
      </c>
      <c r="G196" s="21" t="s">
        <v>21</v>
      </c>
      <c r="H196" s="27" t="s">
        <v>176</v>
      </c>
      <c r="I196" s="21" t="s">
        <v>20</v>
      </c>
      <c r="J196" s="21">
        <v>1</v>
      </c>
      <c r="K196" s="21">
        <v>0</v>
      </c>
      <c r="L196" s="24">
        <f>VLOOKUP($V196,Бодови!$A$2:$P$37,14,FALSE)</f>
        <v>40</v>
      </c>
      <c r="M196" s="24">
        <f>VLOOKUP($V196,Бодови!$A$2:$P$37,15,FALSE)</f>
        <v>10</v>
      </c>
      <c r="N196" s="24">
        <f t="shared" si="61"/>
        <v>10</v>
      </c>
      <c r="O196" s="24">
        <f>IF(J196=3,VLOOKUP($V196,Бодови!$A$2:$P$37,16,FALSE),0)</f>
        <v>0</v>
      </c>
      <c r="P196" s="24">
        <f t="shared" si="62"/>
        <v>0</v>
      </c>
      <c r="Q196" s="79">
        <f t="shared" si="63"/>
        <v>50</v>
      </c>
      <c r="R196" s="24">
        <f>VLOOKUP(D196,Параметри!$B$2:$C$12,2,FALSE)</f>
        <v>11</v>
      </c>
      <c r="S196" s="24">
        <f>VLOOKUP(E196,Параметри!$F$2:$G$6,2,FALSE)</f>
        <v>3</v>
      </c>
      <c r="T196" s="24">
        <f>VLOOKUP(G196,Параметри!$J$2:$K$6,2,FALSE)</f>
        <v>3</v>
      </c>
      <c r="U196" s="24">
        <f>VLOOKUP(I196,Параметри!$N$2:$O$7,2,FALSE)</f>
        <v>3</v>
      </c>
      <c r="V196" s="24" t="str">
        <f t="shared" si="64"/>
        <v>11333</v>
      </c>
    </row>
    <row r="197" spans="1:22" hidden="1" x14ac:dyDescent="0.55000000000000004">
      <c r="A197" s="24" t="s">
        <v>256</v>
      </c>
      <c r="B197" s="24" t="s">
        <v>70</v>
      </c>
      <c r="C197" s="25" t="s">
        <v>196</v>
      </c>
      <c r="D197" s="21" t="s">
        <v>98</v>
      </c>
      <c r="E197" s="21" t="s">
        <v>30</v>
      </c>
      <c r="F197" s="21" t="s">
        <v>89</v>
      </c>
      <c r="G197" s="21" t="s">
        <v>21</v>
      </c>
      <c r="H197" s="27" t="s">
        <v>177</v>
      </c>
      <c r="I197" s="21" t="s">
        <v>18</v>
      </c>
      <c r="J197" s="21">
        <v>3</v>
      </c>
      <c r="K197" s="21">
        <v>0</v>
      </c>
      <c r="L197" s="24">
        <f>VLOOKUP($V197,Бодови!$A$2:$P$37,14,FALSE)</f>
        <v>100</v>
      </c>
      <c r="M197" s="24">
        <f>VLOOKUP($V197,Бодови!$A$2:$P$37,15,FALSE)</f>
        <v>10</v>
      </c>
      <c r="N197" s="24">
        <f t="shared" si="61"/>
        <v>30</v>
      </c>
      <c r="O197" s="24">
        <f>IF(J197=3,VLOOKUP($V197,Бодови!$A$2:$P$37,16,FALSE),0)</f>
        <v>30</v>
      </c>
      <c r="P197" s="24">
        <f t="shared" si="62"/>
        <v>0</v>
      </c>
      <c r="Q197" s="79">
        <f t="shared" si="63"/>
        <v>160</v>
      </c>
      <c r="R197" s="24">
        <f>VLOOKUP(D197,Параметри!$B$2:$C$12,2,FALSE)</f>
        <v>11</v>
      </c>
      <c r="S197" s="24">
        <f>VLOOKUP(E197,Параметри!$F$2:$G$6,2,FALSE)</f>
        <v>3</v>
      </c>
      <c r="T197" s="24">
        <f>VLOOKUP(G197,Параметри!$J$2:$K$6,2,FALSE)</f>
        <v>3</v>
      </c>
      <c r="U197" s="24">
        <f>VLOOKUP(I197,Параметри!$N$2:$O$7,2,FALSE)</f>
        <v>1</v>
      </c>
      <c r="V197" s="24" t="str">
        <f t="shared" si="64"/>
        <v>11331</v>
      </c>
    </row>
    <row r="198" spans="1:22" hidden="1" x14ac:dyDescent="0.55000000000000004">
      <c r="A198" s="24" t="s">
        <v>179</v>
      </c>
      <c r="B198" s="24" t="s">
        <v>67</v>
      </c>
      <c r="C198" s="25" t="s">
        <v>196</v>
      </c>
      <c r="D198" s="21" t="s">
        <v>98</v>
      </c>
      <c r="E198" s="21" t="s">
        <v>30</v>
      </c>
      <c r="F198" s="21" t="s">
        <v>89</v>
      </c>
      <c r="G198" s="21" t="s">
        <v>21</v>
      </c>
      <c r="H198" s="27" t="s">
        <v>177</v>
      </c>
      <c r="I198" s="21" t="s">
        <v>19</v>
      </c>
      <c r="J198" s="21">
        <v>2</v>
      </c>
      <c r="K198" s="21">
        <v>0</v>
      </c>
      <c r="L198" s="24">
        <f>VLOOKUP($V198,Бодови!$A$2:$P$37,14,FALSE)</f>
        <v>70</v>
      </c>
      <c r="M198" s="24">
        <f>VLOOKUP($V198,Бодови!$A$2:$P$37,15,FALSE)</f>
        <v>10</v>
      </c>
      <c r="N198" s="24">
        <f t="shared" si="61"/>
        <v>20</v>
      </c>
      <c r="O198" s="24">
        <f>IF(J198=3,VLOOKUP($V198,Бодови!$A$2:$P$37,16,FALSE),0)</f>
        <v>0</v>
      </c>
      <c r="P198" s="24">
        <f t="shared" si="62"/>
        <v>0</v>
      </c>
      <c r="Q198" s="79">
        <f t="shared" si="63"/>
        <v>90</v>
      </c>
      <c r="R198" s="24">
        <f>VLOOKUP(D198,Параметри!$B$2:$C$12,2,FALSE)</f>
        <v>11</v>
      </c>
      <c r="S198" s="24">
        <f>VLOOKUP(E198,Параметри!$F$2:$G$6,2,FALSE)</f>
        <v>3</v>
      </c>
      <c r="T198" s="24">
        <f>VLOOKUP(G198,Параметри!$J$2:$K$6,2,FALSE)</f>
        <v>3</v>
      </c>
      <c r="U198" s="24">
        <f>VLOOKUP(I198,Параметри!$N$2:$O$7,2,FALSE)</f>
        <v>2</v>
      </c>
      <c r="V198" s="24" t="str">
        <f t="shared" si="64"/>
        <v>11332</v>
      </c>
    </row>
    <row r="199" spans="1:22" hidden="1" x14ac:dyDescent="0.55000000000000004">
      <c r="A199" s="24" t="s">
        <v>175</v>
      </c>
      <c r="B199" s="24" t="s">
        <v>215</v>
      </c>
      <c r="C199" s="25" t="s">
        <v>196</v>
      </c>
      <c r="D199" s="21" t="s">
        <v>98</v>
      </c>
      <c r="E199" s="21" t="s">
        <v>30</v>
      </c>
      <c r="F199" s="21" t="s">
        <v>89</v>
      </c>
      <c r="G199" s="21" t="s">
        <v>21</v>
      </c>
      <c r="H199" s="27" t="s">
        <v>177</v>
      </c>
      <c r="I199" s="21" t="s">
        <v>20</v>
      </c>
      <c r="J199" s="21">
        <v>1</v>
      </c>
      <c r="K199" s="21">
        <v>0</v>
      </c>
      <c r="L199" s="24">
        <f>VLOOKUP($V199,Бодови!$A$2:$P$37,14,FALSE)</f>
        <v>40</v>
      </c>
      <c r="M199" s="24">
        <f>VLOOKUP($V199,Бодови!$A$2:$P$37,15,FALSE)</f>
        <v>10</v>
      </c>
      <c r="N199" s="24">
        <f t="shared" si="61"/>
        <v>10</v>
      </c>
      <c r="O199" s="24">
        <f>IF(J199=3,VLOOKUP($V199,Бодови!$A$2:$P$37,16,FALSE),0)</f>
        <v>0</v>
      </c>
      <c r="P199" s="24">
        <f t="shared" si="62"/>
        <v>0</v>
      </c>
      <c r="Q199" s="79">
        <f t="shared" si="63"/>
        <v>50</v>
      </c>
      <c r="R199" s="24">
        <f>VLOOKUP(D199,Параметри!$B$2:$C$12,2,FALSE)</f>
        <v>11</v>
      </c>
      <c r="S199" s="24">
        <f>VLOOKUP(E199,Параметри!$F$2:$G$6,2,FALSE)</f>
        <v>3</v>
      </c>
      <c r="T199" s="24">
        <f>VLOOKUP(G199,Параметри!$J$2:$K$6,2,FALSE)</f>
        <v>3</v>
      </c>
      <c r="U199" s="24">
        <f>VLOOKUP(I199,Параметри!$N$2:$O$7,2,FALSE)</f>
        <v>3</v>
      </c>
      <c r="V199" s="24" t="str">
        <f t="shared" si="64"/>
        <v>11333</v>
      </c>
    </row>
    <row r="200" spans="1:22" hidden="1" x14ac:dyDescent="0.55000000000000004">
      <c r="A200" s="24" t="s">
        <v>151</v>
      </c>
      <c r="B200" s="24" t="s">
        <v>247</v>
      </c>
      <c r="C200" s="25" t="s">
        <v>196</v>
      </c>
      <c r="D200" s="21" t="s">
        <v>98</v>
      </c>
      <c r="E200" s="21" t="s">
        <v>31</v>
      </c>
      <c r="F200" s="21" t="s">
        <v>88</v>
      </c>
      <c r="G200" s="21" t="s">
        <v>21</v>
      </c>
      <c r="H200" s="27" t="s">
        <v>257</v>
      </c>
      <c r="I200" s="21" t="s">
        <v>18</v>
      </c>
      <c r="J200" s="21">
        <v>3</v>
      </c>
      <c r="K200" s="21"/>
      <c r="L200" s="24">
        <f>VLOOKUP($V200,Бодови!$A$2:$P$37,14,FALSE)</f>
        <v>100</v>
      </c>
      <c r="M200" s="24">
        <f>VLOOKUP($V200,Бодови!$A$2:$P$37,15,FALSE)</f>
        <v>10</v>
      </c>
      <c r="N200" s="24">
        <f t="shared" si="61"/>
        <v>30</v>
      </c>
      <c r="O200" s="24">
        <f>IF(J200=3,VLOOKUP($V200,Бодови!$A$2:$P$37,16,FALSE),0)</f>
        <v>30</v>
      </c>
      <c r="P200" s="24"/>
      <c r="Q200" s="79">
        <f t="shared" si="63"/>
        <v>160</v>
      </c>
      <c r="R200" s="24">
        <f>VLOOKUP(D200,Параметри!$B$2:$C$12,2,FALSE)</f>
        <v>11</v>
      </c>
      <c r="S200" s="24">
        <f>VLOOKUP(E200,Параметри!$F$2:$G$6,2,FALSE)</f>
        <v>2</v>
      </c>
      <c r="T200" s="24">
        <f>VLOOKUP(G200,Параметри!$J$2:$K$6,2,FALSE)</f>
        <v>3</v>
      </c>
      <c r="U200" s="24">
        <f>VLOOKUP(I200,Параметри!$N$2:$O$7,2,FALSE)</f>
        <v>1</v>
      </c>
      <c r="V200" s="24" t="str">
        <f t="shared" si="64"/>
        <v>11231</v>
      </c>
    </row>
    <row r="201" spans="1:22" hidden="1" x14ac:dyDescent="0.55000000000000004">
      <c r="A201" s="24" t="s">
        <v>150</v>
      </c>
      <c r="B201" s="24" t="s">
        <v>69</v>
      </c>
      <c r="C201" s="25" t="s">
        <v>196</v>
      </c>
      <c r="D201" s="21" t="s">
        <v>98</v>
      </c>
      <c r="E201" s="21" t="s">
        <v>31</v>
      </c>
      <c r="F201" s="21" t="s">
        <v>88</v>
      </c>
      <c r="G201" s="21" t="s">
        <v>21</v>
      </c>
      <c r="H201" s="27" t="s">
        <v>257</v>
      </c>
      <c r="I201" s="21" t="s">
        <v>19</v>
      </c>
      <c r="J201" s="21">
        <v>2</v>
      </c>
      <c r="K201" s="21"/>
      <c r="L201" s="24">
        <f>VLOOKUP($V201,Бодови!$A$2:$P$37,14,FALSE)</f>
        <v>70</v>
      </c>
      <c r="M201" s="24">
        <f>VLOOKUP($V201,Бодови!$A$2:$P$37,15,FALSE)</f>
        <v>10</v>
      </c>
      <c r="N201" s="24">
        <f t="shared" si="61"/>
        <v>20</v>
      </c>
      <c r="O201" s="24">
        <f>IF(J201=3,VLOOKUP($V201,Бодови!$A$2:$P$37,16,FALSE),0)</f>
        <v>0</v>
      </c>
      <c r="P201" s="24"/>
      <c r="Q201" s="79">
        <f t="shared" si="63"/>
        <v>90</v>
      </c>
      <c r="R201" s="24">
        <f>VLOOKUP(D201,Параметри!$B$2:$C$12,2,FALSE)</f>
        <v>11</v>
      </c>
      <c r="S201" s="24">
        <f>VLOOKUP(E201,Параметри!$F$2:$G$6,2,FALSE)</f>
        <v>2</v>
      </c>
      <c r="T201" s="24">
        <f>VLOOKUP(G201,Параметри!$J$2:$K$6,2,FALSE)</f>
        <v>3</v>
      </c>
      <c r="U201" s="24">
        <f>VLOOKUP(I201,Параметри!$N$2:$O$7,2,FALSE)</f>
        <v>2</v>
      </c>
      <c r="V201" s="24" t="str">
        <f t="shared" si="64"/>
        <v>11232</v>
      </c>
    </row>
    <row r="202" spans="1:22" hidden="1" x14ac:dyDescent="0.55000000000000004">
      <c r="A202" s="24" t="s">
        <v>258</v>
      </c>
      <c r="B202" s="24" t="s">
        <v>67</v>
      </c>
      <c r="C202" s="25" t="s">
        <v>196</v>
      </c>
      <c r="D202" s="21" t="s">
        <v>98</v>
      </c>
      <c r="E202" s="21" t="s">
        <v>31</v>
      </c>
      <c r="F202" s="21" t="s">
        <v>88</v>
      </c>
      <c r="G202" s="21" t="s">
        <v>21</v>
      </c>
      <c r="H202" s="27" t="s">
        <v>257</v>
      </c>
      <c r="I202" s="21" t="s">
        <v>20</v>
      </c>
      <c r="J202" s="21">
        <v>1</v>
      </c>
      <c r="K202" s="21"/>
      <c r="L202" s="24">
        <f>VLOOKUP($V202,Бодови!$A$2:$P$37,14,FALSE)</f>
        <v>40</v>
      </c>
      <c r="M202" s="24">
        <f>VLOOKUP($V202,Бодови!$A$2:$P$37,15,FALSE)</f>
        <v>10</v>
      </c>
      <c r="N202" s="24">
        <f t="shared" si="61"/>
        <v>10</v>
      </c>
      <c r="O202" s="24">
        <f>IF(J202=3,VLOOKUP($V202,Бодови!$A$2:$P$37,16,FALSE),0)</f>
        <v>0</v>
      </c>
      <c r="P202" s="24"/>
      <c r="Q202" s="79">
        <f t="shared" si="63"/>
        <v>50</v>
      </c>
      <c r="R202" s="24">
        <f>VLOOKUP(D202,Параметри!$B$2:$C$12,2,FALSE)</f>
        <v>11</v>
      </c>
      <c r="S202" s="24">
        <f>VLOOKUP(E202,Параметри!$F$2:$G$6,2,FALSE)</f>
        <v>2</v>
      </c>
      <c r="T202" s="24">
        <f>VLOOKUP(G202,Параметри!$J$2:$K$6,2,FALSE)</f>
        <v>3</v>
      </c>
      <c r="U202" s="24">
        <f>VLOOKUP(I202,Параметри!$N$2:$O$7,2,FALSE)</f>
        <v>3</v>
      </c>
      <c r="V202" s="24" t="str">
        <f t="shared" si="64"/>
        <v>11233</v>
      </c>
    </row>
    <row r="203" spans="1:22" hidden="1" x14ac:dyDescent="0.55000000000000004">
      <c r="A203" s="24" t="s">
        <v>181</v>
      </c>
      <c r="B203" s="24" t="s">
        <v>182</v>
      </c>
      <c r="C203" s="25" t="s">
        <v>196</v>
      </c>
      <c r="D203" s="21" t="s">
        <v>98</v>
      </c>
      <c r="E203" s="21" t="s">
        <v>31</v>
      </c>
      <c r="F203" s="21" t="s">
        <v>88</v>
      </c>
      <c r="G203" s="21" t="s">
        <v>21</v>
      </c>
      <c r="H203" s="27" t="s">
        <v>78</v>
      </c>
      <c r="I203" s="21" t="s">
        <v>18</v>
      </c>
      <c r="J203" s="21">
        <v>2</v>
      </c>
      <c r="K203" s="21">
        <v>0</v>
      </c>
      <c r="L203" s="24">
        <f>VLOOKUP($V203,Бодови!$A$2:$P$37,14,FALSE)</f>
        <v>100</v>
      </c>
      <c r="M203" s="24">
        <f>VLOOKUP($V203,Бодови!$A$2:$P$37,15,FALSE)</f>
        <v>10</v>
      </c>
      <c r="N203" s="24">
        <f t="shared" si="61"/>
        <v>20</v>
      </c>
      <c r="O203" s="24">
        <v>30</v>
      </c>
      <c r="P203" s="24">
        <f t="shared" si="62"/>
        <v>0</v>
      </c>
      <c r="Q203" s="79">
        <f t="shared" si="63"/>
        <v>150</v>
      </c>
      <c r="R203" s="24">
        <f>VLOOKUP(D203,Параметри!$B$2:$C$12,2,FALSE)</f>
        <v>11</v>
      </c>
      <c r="S203" s="24">
        <f>VLOOKUP(E203,Параметри!$F$2:$G$6,2,FALSE)</f>
        <v>2</v>
      </c>
      <c r="T203" s="24">
        <f>VLOOKUP(G203,Параметри!$J$2:$K$6,2,FALSE)</f>
        <v>3</v>
      </c>
      <c r="U203" s="24">
        <f>VLOOKUP(I203,Параметри!$N$2:$O$7,2,FALSE)</f>
        <v>1</v>
      </c>
      <c r="V203" s="24" t="str">
        <f t="shared" si="64"/>
        <v>11231</v>
      </c>
    </row>
    <row r="204" spans="1:22" hidden="1" x14ac:dyDescent="0.55000000000000004">
      <c r="A204" s="24" t="s">
        <v>154</v>
      </c>
      <c r="B204" s="24" t="s">
        <v>67</v>
      </c>
      <c r="C204" s="25" t="s">
        <v>196</v>
      </c>
      <c r="D204" s="21" t="s">
        <v>98</v>
      </c>
      <c r="E204" s="21" t="s">
        <v>31</v>
      </c>
      <c r="F204" s="21" t="s">
        <v>88</v>
      </c>
      <c r="G204" s="21" t="s">
        <v>21</v>
      </c>
      <c r="H204" s="27" t="s">
        <v>78</v>
      </c>
      <c r="I204" s="21" t="s">
        <v>19</v>
      </c>
      <c r="J204" s="21">
        <v>1</v>
      </c>
      <c r="K204" s="21">
        <v>0</v>
      </c>
      <c r="L204" s="24">
        <f>VLOOKUP($V204,Бодови!$A$2:$P$37,14,FALSE)</f>
        <v>70</v>
      </c>
      <c r="M204" s="24">
        <f>VLOOKUP($V204,Бодови!$A$2:$P$37,15,FALSE)</f>
        <v>10</v>
      </c>
      <c r="N204" s="24">
        <f t="shared" si="61"/>
        <v>10</v>
      </c>
      <c r="O204" s="24">
        <f>IF(J204=3,VLOOKUP($V204,Бодови!$A$2:$P$37,16,FALSE),0)</f>
        <v>0</v>
      </c>
      <c r="P204" s="24">
        <f t="shared" si="62"/>
        <v>0</v>
      </c>
      <c r="Q204" s="79">
        <f t="shared" si="63"/>
        <v>80</v>
      </c>
      <c r="R204" s="24">
        <f>VLOOKUP(D204,Параметри!$B$2:$C$12,2,FALSE)</f>
        <v>11</v>
      </c>
      <c r="S204" s="24">
        <f>VLOOKUP(E204,Параметри!$F$2:$G$6,2,FALSE)</f>
        <v>2</v>
      </c>
      <c r="T204" s="24">
        <f>VLOOKUP(G204,Параметри!$J$2:$K$6,2,FALSE)</f>
        <v>3</v>
      </c>
      <c r="U204" s="24">
        <f>VLOOKUP(I204,Параметри!$N$2:$O$7,2,FALSE)</f>
        <v>2</v>
      </c>
      <c r="V204" s="24" t="str">
        <f t="shared" si="64"/>
        <v>11232</v>
      </c>
    </row>
    <row r="205" spans="1:22" hidden="1" x14ac:dyDescent="0.55000000000000004">
      <c r="A205" s="24" t="s">
        <v>149</v>
      </c>
      <c r="B205" s="24" t="s">
        <v>69</v>
      </c>
      <c r="C205" s="25" t="s">
        <v>196</v>
      </c>
      <c r="D205" s="21" t="s">
        <v>98</v>
      </c>
      <c r="E205" s="21" t="s">
        <v>31</v>
      </c>
      <c r="F205" s="21" t="s">
        <v>88</v>
      </c>
      <c r="G205" s="21" t="s">
        <v>21</v>
      </c>
      <c r="H205" s="27" t="s">
        <v>78</v>
      </c>
      <c r="I205" s="21" t="s">
        <v>20</v>
      </c>
      <c r="J205" s="21">
        <v>0</v>
      </c>
      <c r="K205" s="21">
        <v>0</v>
      </c>
      <c r="L205" s="24">
        <f>VLOOKUP($V205,Бодови!$A$2:$P$37,14,FALSE)</f>
        <v>40</v>
      </c>
      <c r="M205" s="24">
        <f>VLOOKUP($V205,Бодови!$A$2:$P$37,15,FALSE)</f>
        <v>10</v>
      </c>
      <c r="N205" s="24">
        <f t="shared" ref="N205" si="69">J205*M205</f>
        <v>0</v>
      </c>
      <c r="O205" s="24">
        <f>IF(J205=3,VLOOKUP($V205,Бодови!$A$2:$P$37,16,FALSE),0)</f>
        <v>0</v>
      </c>
      <c r="P205" s="24">
        <f t="shared" ref="P205" si="70">K205*O205</f>
        <v>0</v>
      </c>
      <c r="Q205" s="79">
        <f t="shared" ref="Q205" si="71">L205+N205+O205+P205</f>
        <v>40</v>
      </c>
      <c r="R205" s="24">
        <f>VLOOKUP(D205,Параметри!$B$2:$C$12,2,FALSE)</f>
        <v>11</v>
      </c>
      <c r="S205" s="24">
        <f>VLOOKUP(E205,Параметри!$F$2:$G$6,2,FALSE)</f>
        <v>2</v>
      </c>
      <c r="T205" s="24">
        <f>VLOOKUP(G205,Параметри!$J$2:$K$6,2,FALSE)</f>
        <v>3</v>
      </c>
      <c r="U205" s="24">
        <f>VLOOKUP(I205,Параметри!$N$2:$O$7,2,FALSE)</f>
        <v>3</v>
      </c>
      <c r="V205" s="24" t="str">
        <f t="shared" ref="V205" si="72">CONCATENATE(R205,S205,T205,U205)</f>
        <v>11233</v>
      </c>
    </row>
    <row r="206" spans="1:22" hidden="1" x14ac:dyDescent="0.55000000000000004">
      <c r="A206" s="24" t="s">
        <v>260</v>
      </c>
      <c r="B206" s="24" t="s">
        <v>261</v>
      </c>
      <c r="C206" s="25" t="s">
        <v>196</v>
      </c>
      <c r="D206" s="21" t="s">
        <v>98</v>
      </c>
      <c r="E206" s="21" t="s">
        <v>31</v>
      </c>
      <c r="F206" s="21" t="s">
        <v>88</v>
      </c>
      <c r="G206" s="21" t="s">
        <v>21</v>
      </c>
      <c r="H206" s="27" t="s">
        <v>79</v>
      </c>
      <c r="I206" s="21" t="s">
        <v>18</v>
      </c>
      <c r="J206" s="21">
        <v>2</v>
      </c>
      <c r="K206" s="21">
        <v>0</v>
      </c>
      <c r="L206" s="24">
        <f>VLOOKUP($V206,Бодови!$A$2:$P$37,14,FALSE)</f>
        <v>100</v>
      </c>
      <c r="M206" s="24">
        <f>VLOOKUP($V206,Бодови!$A$2:$P$37,15,FALSE)</f>
        <v>10</v>
      </c>
      <c r="N206" s="24">
        <f t="shared" ref="N206" si="73">J206*M206</f>
        <v>20</v>
      </c>
      <c r="O206" s="24">
        <v>30</v>
      </c>
      <c r="P206" s="24">
        <f t="shared" ref="P206" si="74">K206*O206</f>
        <v>0</v>
      </c>
      <c r="Q206" s="79">
        <f t="shared" ref="Q206" si="75">L206+N206+O206+P206</f>
        <v>150</v>
      </c>
      <c r="R206" s="24">
        <f>VLOOKUP(D206,Параметри!$B$2:$C$12,2,FALSE)</f>
        <v>11</v>
      </c>
      <c r="S206" s="24">
        <f>VLOOKUP(E206,Параметри!$F$2:$G$6,2,FALSE)</f>
        <v>2</v>
      </c>
      <c r="T206" s="24">
        <f>VLOOKUP(G206,Параметри!$J$2:$K$6,2,FALSE)</f>
        <v>3</v>
      </c>
      <c r="U206" s="24">
        <f>VLOOKUP(I206,Параметри!$N$2:$O$7,2,FALSE)</f>
        <v>1</v>
      </c>
      <c r="V206" s="24" t="str">
        <f t="shared" ref="V206" si="76">CONCATENATE(R206,S206,T206,U206)</f>
        <v>11231</v>
      </c>
    </row>
    <row r="207" spans="1:22" hidden="1" x14ac:dyDescent="0.55000000000000004">
      <c r="A207" s="24" t="s">
        <v>153</v>
      </c>
      <c r="B207" s="24" t="s">
        <v>223</v>
      </c>
      <c r="C207" s="25" t="s">
        <v>196</v>
      </c>
      <c r="D207" s="21" t="s">
        <v>98</v>
      </c>
      <c r="E207" s="21" t="s">
        <v>31</v>
      </c>
      <c r="F207" s="21" t="s">
        <v>88</v>
      </c>
      <c r="G207" s="21" t="s">
        <v>21</v>
      </c>
      <c r="H207" s="27" t="s">
        <v>79</v>
      </c>
      <c r="I207" s="21" t="s">
        <v>19</v>
      </c>
      <c r="J207" s="21">
        <v>1</v>
      </c>
      <c r="K207" s="21">
        <v>0</v>
      </c>
      <c r="L207" s="24">
        <f>VLOOKUP($V207,Бодови!$A$2:$P$37,14,FALSE)</f>
        <v>70</v>
      </c>
      <c r="M207" s="24">
        <f>VLOOKUP($V207,Бодови!$A$2:$P$37,15,FALSE)</f>
        <v>10</v>
      </c>
      <c r="N207" s="24">
        <f t="shared" ref="N207:N208" si="77">J207*M207</f>
        <v>10</v>
      </c>
      <c r="O207" s="24">
        <f>IF(J207=3,VLOOKUP($V207,Бодови!$A$2:$P$37,16,FALSE),0)</f>
        <v>0</v>
      </c>
      <c r="P207" s="24">
        <f t="shared" ref="P207:P208" si="78">K207*O207</f>
        <v>0</v>
      </c>
      <c r="Q207" s="79">
        <f t="shared" ref="Q207:Q208" si="79">L207+N207+O207+P207</f>
        <v>80</v>
      </c>
      <c r="R207" s="24">
        <f>VLOOKUP(D207,Параметри!$B$2:$C$12,2,FALSE)</f>
        <v>11</v>
      </c>
      <c r="S207" s="24">
        <f>VLOOKUP(E207,Параметри!$F$2:$G$6,2,FALSE)</f>
        <v>2</v>
      </c>
      <c r="T207" s="24">
        <f>VLOOKUP(G207,Параметри!$J$2:$K$6,2,FALSE)</f>
        <v>3</v>
      </c>
      <c r="U207" s="24">
        <f>VLOOKUP(I207,Параметри!$N$2:$O$7,2,FALSE)</f>
        <v>2</v>
      </c>
      <c r="V207" s="24" t="str">
        <f t="shared" ref="V207:V208" si="80">CONCATENATE(R207,S207,T207,U207)</f>
        <v>11232</v>
      </c>
    </row>
    <row r="208" spans="1:22" hidden="1" x14ac:dyDescent="0.55000000000000004">
      <c r="A208" s="24" t="s">
        <v>74</v>
      </c>
      <c r="B208" s="24" t="s">
        <v>66</v>
      </c>
      <c r="C208" s="25" t="s">
        <v>196</v>
      </c>
      <c r="D208" s="21" t="s">
        <v>98</v>
      </c>
      <c r="E208" s="21" t="s">
        <v>31</v>
      </c>
      <c r="F208" s="21" t="s">
        <v>88</v>
      </c>
      <c r="G208" s="21" t="s">
        <v>21</v>
      </c>
      <c r="H208" s="27" t="s">
        <v>79</v>
      </c>
      <c r="I208" s="21" t="s">
        <v>20</v>
      </c>
      <c r="J208" s="21">
        <v>0</v>
      </c>
      <c r="K208" s="21">
        <v>0</v>
      </c>
      <c r="L208" s="24">
        <f>VLOOKUP($V208,Бодови!$A$2:$P$37,14,FALSE)</f>
        <v>40</v>
      </c>
      <c r="M208" s="24">
        <f>VLOOKUP($V208,Бодови!$A$2:$P$37,15,FALSE)</f>
        <v>10</v>
      </c>
      <c r="N208" s="24">
        <f t="shared" si="77"/>
        <v>0</v>
      </c>
      <c r="O208" s="24">
        <f>IF(J208=3,VLOOKUP($V208,Бодови!$A$2:$P$37,16,FALSE),0)</f>
        <v>0</v>
      </c>
      <c r="P208" s="24">
        <f t="shared" si="78"/>
        <v>0</v>
      </c>
      <c r="Q208" s="79">
        <f t="shared" si="79"/>
        <v>40</v>
      </c>
      <c r="R208" s="24">
        <f>VLOOKUP(D208,Параметри!$B$2:$C$12,2,FALSE)</f>
        <v>11</v>
      </c>
      <c r="S208" s="24">
        <f>VLOOKUP(E208,Параметри!$F$2:$G$6,2,FALSE)</f>
        <v>2</v>
      </c>
      <c r="T208" s="24">
        <f>VLOOKUP(G208,Параметри!$J$2:$K$6,2,FALSE)</f>
        <v>3</v>
      </c>
      <c r="U208" s="24">
        <f>VLOOKUP(I208,Параметри!$N$2:$O$7,2,FALSE)</f>
        <v>3</v>
      </c>
      <c r="V208" s="24" t="str">
        <f t="shared" si="80"/>
        <v>11233</v>
      </c>
    </row>
    <row r="209" spans="1:22" hidden="1" x14ac:dyDescent="0.55000000000000004">
      <c r="A209" s="24" t="s">
        <v>193</v>
      </c>
      <c r="B209" s="24" t="s">
        <v>247</v>
      </c>
      <c r="C209" s="25" t="s">
        <v>196</v>
      </c>
      <c r="D209" s="21" t="s">
        <v>98</v>
      </c>
      <c r="E209" s="21" t="s">
        <v>31</v>
      </c>
      <c r="F209" s="21" t="s">
        <v>88</v>
      </c>
      <c r="G209" s="21" t="s">
        <v>21</v>
      </c>
      <c r="H209" s="27" t="s">
        <v>80</v>
      </c>
      <c r="I209" s="21" t="s">
        <v>18</v>
      </c>
      <c r="J209" s="21">
        <v>3</v>
      </c>
      <c r="K209" s="21">
        <v>0</v>
      </c>
      <c r="L209" s="24">
        <f>VLOOKUP($V209,Бодови!$A$2:$P$37,14,FALSE)</f>
        <v>100</v>
      </c>
      <c r="M209" s="24">
        <f>VLOOKUP($V209,Бодови!$A$2:$P$37,15,FALSE)</f>
        <v>10</v>
      </c>
      <c r="N209" s="24">
        <f t="shared" ref="N209:N214" si="81">J209*M209</f>
        <v>30</v>
      </c>
      <c r="O209" s="24">
        <f>IF(J209=3,VLOOKUP($V209,Бодови!$A$2:$P$37,16,FALSE),0)</f>
        <v>30</v>
      </c>
      <c r="P209" s="24">
        <f t="shared" ref="P209:P214" si="82">K209*O209</f>
        <v>0</v>
      </c>
      <c r="Q209" s="79">
        <f t="shared" ref="Q209:Q214" si="83">L209+N209+O209+P209</f>
        <v>160</v>
      </c>
      <c r="R209" s="24">
        <f>VLOOKUP(D209,Параметри!$B$2:$C$12,2,FALSE)</f>
        <v>11</v>
      </c>
      <c r="S209" s="24">
        <f>VLOOKUP(E209,Параметри!$F$2:$G$6,2,FALSE)</f>
        <v>2</v>
      </c>
      <c r="T209" s="24">
        <f>VLOOKUP(G209,Параметри!$J$2:$K$6,2,FALSE)</f>
        <v>3</v>
      </c>
      <c r="U209" s="24">
        <f>VLOOKUP(I209,Параметри!$N$2:$O$7,2,FALSE)</f>
        <v>1</v>
      </c>
      <c r="V209" s="24" t="str">
        <f t="shared" ref="V209:V214" si="84">CONCATENATE(R209,S209,T209,U209)</f>
        <v>11231</v>
      </c>
    </row>
    <row r="210" spans="1:22" hidden="1" x14ac:dyDescent="0.55000000000000004">
      <c r="A210" s="24" t="s">
        <v>264</v>
      </c>
      <c r="B210" s="24" t="s">
        <v>242</v>
      </c>
      <c r="C210" s="25" t="s">
        <v>196</v>
      </c>
      <c r="D210" s="21" t="s">
        <v>98</v>
      </c>
      <c r="E210" s="21" t="s">
        <v>31</v>
      </c>
      <c r="F210" s="21" t="s">
        <v>88</v>
      </c>
      <c r="G210" s="21" t="s">
        <v>21</v>
      </c>
      <c r="H210" s="27" t="s">
        <v>80</v>
      </c>
      <c r="I210" s="21" t="s">
        <v>19</v>
      </c>
      <c r="J210" s="21">
        <v>2</v>
      </c>
      <c r="K210" s="21">
        <v>0</v>
      </c>
      <c r="L210" s="24">
        <f>VLOOKUP($V210,Бодови!$A$2:$P$37,14,FALSE)</f>
        <v>70</v>
      </c>
      <c r="M210" s="24">
        <f>VLOOKUP($V210,Бодови!$A$2:$P$37,15,FALSE)</f>
        <v>10</v>
      </c>
      <c r="N210" s="24">
        <f t="shared" si="81"/>
        <v>20</v>
      </c>
      <c r="O210" s="24">
        <f>IF(J210=3,VLOOKUP($V210,Бодови!$A$2:$P$37,16,FALSE),0)</f>
        <v>0</v>
      </c>
      <c r="P210" s="24">
        <f t="shared" si="82"/>
        <v>0</v>
      </c>
      <c r="Q210" s="79">
        <f t="shared" si="83"/>
        <v>90</v>
      </c>
      <c r="R210" s="24">
        <f>VLOOKUP(D210,Параметри!$B$2:$C$12,2,FALSE)</f>
        <v>11</v>
      </c>
      <c r="S210" s="24">
        <f>VLOOKUP(E210,Параметри!$F$2:$G$6,2,FALSE)</f>
        <v>2</v>
      </c>
      <c r="T210" s="24">
        <f>VLOOKUP(G210,Параметри!$J$2:$K$6,2,FALSE)</f>
        <v>3</v>
      </c>
      <c r="U210" s="24">
        <f>VLOOKUP(I210,Параметри!$N$2:$O$7,2,FALSE)</f>
        <v>2</v>
      </c>
      <c r="V210" s="24" t="str">
        <f t="shared" si="84"/>
        <v>11232</v>
      </c>
    </row>
    <row r="211" spans="1:22" hidden="1" x14ac:dyDescent="0.55000000000000004">
      <c r="A211" s="24" t="s">
        <v>183</v>
      </c>
      <c r="B211" s="24" t="s">
        <v>111</v>
      </c>
      <c r="C211" s="25" t="s">
        <v>196</v>
      </c>
      <c r="D211" s="21" t="s">
        <v>98</v>
      </c>
      <c r="E211" s="21" t="s">
        <v>31</v>
      </c>
      <c r="F211" s="21" t="s">
        <v>88</v>
      </c>
      <c r="G211" s="21" t="s">
        <v>21</v>
      </c>
      <c r="H211" s="27" t="s">
        <v>80</v>
      </c>
      <c r="I211" s="21" t="s">
        <v>20</v>
      </c>
      <c r="J211" s="21">
        <v>1</v>
      </c>
      <c r="K211" s="21">
        <v>0</v>
      </c>
      <c r="L211" s="24">
        <f>VLOOKUP($V211,Бодови!$A$2:$P$37,14,FALSE)</f>
        <v>40</v>
      </c>
      <c r="M211" s="24">
        <f>VLOOKUP($V211,Бодови!$A$2:$P$37,15,FALSE)</f>
        <v>10</v>
      </c>
      <c r="N211" s="24">
        <f t="shared" si="81"/>
        <v>10</v>
      </c>
      <c r="O211" s="24">
        <f>IF(J211=3,VLOOKUP($V211,Бодови!$A$2:$P$37,16,FALSE),0)</f>
        <v>0</v>
      </c>
      <c r="P211" s="24">
        <f t="shared" si="82"/>
        <v>0</v>
      </c>
      <c r="Q211" s="79">
        <f t="shared" si="83"/>
        <v>50</v>
      </c>
      <c r="R211" s="24">
        <f>VLOOKUP(D211,Параметри!$B$2:$C$12,2,FALSE)</f>
        <v>11</v>
      </c>
      <c r="S211" s="24">
        <f>VLOOKUP(E211,Параметри!$F$2:$G$6,2,FALSE)</f>
        <v>2</v>
      </c>
      <c r="T211" s="24">
        <f>VLOOKUP(G211,Параметри!$J$2:$K$6,2,FALSE)</f>
        <v>3</v>
      </c>
      <c r="U211" s="24">
        <f>VLOOKUP(I211,Параметри!$N$2:$O$7,2,FALSE)</f>
        <v>3</v>
      </c>
      <c r="V211" s="24" t="str">
        <f t="shared" si="84"/>
        <v>11233</v>
      </c>
    </row>
    <row r="212" spans="1:22" hidden="1" x14ac:dyDescent="0.55000000000000004">
      <c r="A212" s="24" t="s">
        <v>155</v>
      </c>
      <c r="B212" s="24" t="s">
        <v>68</v>
      </c>
      <c r="C212" s="25" t="s">
        <v>196</v>
      </c>
      <c r="D212" s="21" t="s">
        <v>98</v>
      </c>
      <c r="E212" s="21" t="s">
        <v>31</v>
      </c>
      <c r="F212" s="21" t="s">
        <v>88</v>
      </c>
      <c r="G212" s="21" t="s">
        <v>21</v>
      </c>
      <c r="H212" s="27" t="s">
        <v>81</v>
      </c>
      <c r="I212" s="21" t="s">
        <v>18</v>
      </c>
      <c r="J212" s="21">
        <v>0</v>
      </c>
      <c r="K212" s="21">
        <v>0</v>
      </c>
      <c r="L212" s="24">
        <f>VLOOKUP($V212,Бодови!$A$2:$P$37,14,FALSE)</f>
        <v>100</v>
      </c>
      <c r="M212" s="24">
        <f>VLOOKUP($V212,Бодови!$A$2:$P$37,15,FALSE)</f>
        <v>10</v>
      </c>
      <c r="N212" s="24">
        <f t="shared" si="81"/>
        <v>0</v>
      </c>
      <c r="O212" s="24">
        <f>IF(J212=3,VLOOKUP($V212,Бодови!$A$2:$P$37,16,FALSE),0)</f>
        <v>0</v>
      </c>
      <c r="P212" s="24">
        <f t="shared" si="82"/>
        <v>0</v>
      </c>
      <c r="Q212" s="79">
        <f t="shared" si="83"/>
        <v>100</v>
      </c>
      <c r="R212" s="24">
        <f>VLOOKUP(D212,Параметри!$B$2:$C$12,2,FALSE)</f>
        <v>11</v>
      </c>
      <c r="S212" s="24">
        <f>VLOOKUP(E212,Параметри!$F$2:$G$6,2,FALSE)</f>
        <v>2</v>
      </c>
      <c r="T212" s="24">
        <f>VLOOKUP(G212,Параметри!$J$2:$K$6,2,FALSE)</f>
        <v>3</v>
      </c>
      <c r="U212" s="24">
        <f>VLOOKUP(I212,Параметри!$N$2:$O$7,2,FALSE)</f>
        <v>1</v>
      </c>
      <c r="V212" s="24" t="str">
        <f t="shared" si="84"/>
        <v>11231</v>
      </c>
    </row>
    <row r="213" spans="1:22" hidden="1" x14ac:dyDescent="0.55000000000000004">
      <c r="A213" s="24" t="s">
        <v>265</v>
      </c>
      <c r="B213" s="24" t="s">
        <v>266</v>
      </c>
      <c r="C213" s="25" t="s">
        <v>196</v>
      </c>
      <c r="D213" s="21" t="s">
        <v>98</v>
      </c>
      <c r="E213" s="21" t="s">
        <v>31</v>
      </c>
      <c r="F213" s="21" t="s">
        <v>89</v>
      </c>
      <c r="G213" s="21" t="s">
        <v>21</v>
      </c>
      <c r="H213" s="27" t="s">
        <v>82</v>
      </c>
      <c r="I213" s="21" t="s">
        <v>18</v>
      </c>
      <c r="J213" s="21">
        <v>2</v>
      </c>
      <c r="K213" s="21">
        <v>0</v>
      </c>
      <c r="L213" s="24">
        <f>VLOOKUP($V213,Бодови!$A$2:$P$37,14,FALSE)</f>
        <v>100</v>
      </c>
      <c r="M213" s="24">
        <f>VLOOKUP($V213,Бодови!$A$2:$P$37,15,FALSE)</f>
        <v>10</v>
      </c>
      <c r="N213" s="24">
        <f t="shared" si="81"/>
        <v>20</v>
      </c>
      <c r="O213" s="24">
        <f>IF(J213=3,VLOOKUP($V213,Бодови!$A$2:$P$37,16,FALSE),0)</f>
        <v>0</v>
      </c>
      <c r="P213" s="24">
        <f t="shared" si="82"/>
        <v>0</v>
      </c>
      <c r="Q213" s="79">
        <f t="shared" si="83"/>
        <v>120</v>
      </c>
      <c r="R213" s="24">
        <f>VLOOKUP(D213,Параметри!$B$2:$C$12,2,FALSE)</f>
        <v>11</v>
      </c>
      <c r="S213" s="24">
        <f>VLOOKUP(E213,Параметри!$F$2:$G$6,2,FALSE)</f>
        <v>2</v>
      </c>
      <c r="T213" s="24">
        <f>VLOOKUP(G213,Параметри!$J$2:$K$6,2,FALSE)</f>
        <v>3</v>
      </c>
      <c r="U213" s="24">
        <f>VLOOKUP(I213,Параметри!$N$2:$O$7,2,FALSE)</f>
        <v>1</v>
      </c>
      <c r="V213" s="24" t="str">
        <f t="shared" si="84"/>
        <v>11231</v>
      </c>
    </row>
    <row r="214" spans="1:22" hidden="1" x14ac:dyDescent="0.55000000000000004">
      <c r="A214" s="24" t="s">
        <v>185</v>
      </c>
      <c r="B214" s="24" t="s">
        <v>69</v>
      </c>
      <c r="C214" s="25" t="s">
        <v>196</v>
      </c>
      <c r="D214" s="21" t="s">
        <v>98</v>
      </c>
      <c r="E214" s="21" t="s">
        <v>31</v>
      </c>
      <c r="F214" s="21" t="s">
        <v>89</v>
      </c>
      <c r="G214" s="21" t="s">
        <v>21</v>
      </c>
      <c r="H214" s="27" t="s">
        <v>82</v>
      </c>
      <c r="I214" s="21" t="s">
        <v>19</v>
      </c>
      <c r="J214" s="21">
        <v>1</v>
      </c>
      <c r="K214" s="21">
        <v>0</v>
      </c>
      <c r="L214" s="24">
        <f>VLOOKUP($V214,Бодови!$A$2:$P$37,14,FALSE)</f>
        <v>70</v>
      </c>
      <c r="M214" s="24">
        <f>VLOOKUP($V214,Бодови!$A$2:$P$37,15,FALSE)</f>
        <v>10</v>
      </c>
      <c r="N214" s="24">
        <f t="shared" si="81"/>
        <v>10</v>
      </c>
      <c r="O214" s="24">
        <f>IF(J214=3,VLOOKUP($V214,Бодови!$A$2:$P$37,16,FALSE),0)</f>
        <v>0</v>
      </c>
      <c r="P214" s="24">
        <f t="shared" si="82"/>
        <v>0</v>
      </c>
      <c r="Q214" s="79">
        <f t="shared" si="83"/>
        <v>80</v>
      </c>
      <c r="R214" s="24">
        <f>VLOOKUP(D214,Параметри!$B$2:$C$12,2,FALSE)</f>
        <v>11</v>
      </c>
      <c r="S214" s="24">
        <f>VLOOKUP(E214,Параметри!$F$2:$G$6,2,FALSE)</f>
        <v>2</v>
      </c>
      <c r="T214" s="24">
        <f>VLOOKUP(G214,Параметри!$J$2:$K$6,2,FALSE)</f>
        <v>3</v>
      </c>
      <c r="U214" s="24">
        <f>VLOOKUP(I214,Параметри!$N$2:$O$7,2,FALSE)</f>
        <v>2</v>
      </c>
      <c r="V214" s="24" t="str">
        <f t="shared" si="84"/>
        <v>11232</v>
      </c>
    </row>
    <row r="215" spans="1:22" hidden="1" x14ac:dyDescent="0.55000000000000004">
      <c r="A215" s="24" t="s">
        <v>169</v>
      </c>
      <c r="B215" s="24" t="s">
        <v>70</v>
      </c>
      <c r="C215" s="25" t="s">
        <v>196</v>
      </c>
      <c r="D215" s="21" t="s">
        <v>98</v>
      </c>
      <c r="E215" s="21" t="s">
        <v>31</v>
      </c>
      <c r="F215" s="21" t="s">
        <v>89</v>
      </c>
      <c r="G215" s="21" t="s">
        <v>21</v>
      </c>
      <c r="H215" s="27" t="s">
        <v>83</v>
      </c>
      <c r="I215" s="21" t="s">
        <v>18</v>
      </c>
      <c r="J215" s="21">
        <v>3</v>
      </c>
      <c r="K215" s="21">
        <v>0</v>
      </c>
      <c r="L215" s="24">
        <f>VLOOKUP($V215,Бодови!$A$2:$P$37,14,FALSE)</f>
        <v>100</v>
      </c>
      <c r="M215" s="24">
        <f>VLOOKUP($V215,Бодови!$A$2:$P$37,15,FALSE)</f>
        <v>10</v>
      </c>
      <c r="N215" s="24">
        <f t="shared" ref="N215:N217" si="85">J215*M215</f>
        <v>30</v>
      </c>
      <c r="O215" s="24">
        <f>IF(J215=3,VLOOKUP($V215,Бодови!$A$2:$P$37,16,FALSE),0)</f>
        <v>30</v>
      </c>
      <c r="P215" s="24">
        <f t="shared" ref="P215:P217" si="86">K215*O215</f>
        <v>0</v>
      </c>
      <c r="Q215" s="79">
        <f t="shared" ref="Q215:Q217" si="87">L215+N215+O215+P215</f>
        <v>160</v>
      </c>
      <c r="R215" s="24">
        <f>VLOOKUP(D215,Параметри!$B$2:$C$12,2,FALSE)</f>
        <v>11</v>
      </c>
      <c r="S215" s="24">
        <f>VLOOKUP(E215,Параметри!$F$2:$G$6,2,FALSE)</f>
        <v>2</v>
      </c>
      <c r="T215" s="24">
        <f>VLOOKUP(G215,Параметри!$J$2:$K$6,2,FALSE)</f>
        <v>3</v>
      </c>
      <c r="U215" s="24">
        <f>VLOOKUP(I215,Параметри!$N$2:$O$7,2,FALSE)</f>
        <v>1</v>
      </c>
      <c r="V215" s="24" t="str">
        <f t="shared" ref="V215:V217" si="88">CONCATENATE(R215,S215,T215,U215)</f>
        <v>11231</v>
      </c>
    </row>
    <row r="216" spans="1:22" hidden="1" x14ac:dyDescent="0.55000000000000004">
      <c r="A216" s="24" t="s">
        <v>165</v>
      </c>
      <c r="B216" s="24" t="s">
        <v>69</v>
      </c>
      <c r="C216" s="25" t="s">
        <v>196</v>
      </c>
      <c r="D216" s="21" t="s">
        <v>98</v>
      </c>
      <c r="E216" s="21" t="s">
        <v>31</v>
      </c>
      <c r="F216" s="21" t="s">
        <v>89</v>
      </c>
      <c r="G216" s="21" t="s">
        <v>21</v>
      </c>
      <c r="H216" s="27" t="s">
        <v>83</v>
      </c>
      <c r="I216" s="21" t="s">
        <v>19</v>
      </c>
      <c r="J216" s="21">
        <v>2</v>
      </c>
      <c r="K216" s="21">
        <v>0</v>
      </c>
      <c r="L216" s="24">
        <f>VLOOKUP($V216,Бодови!$A$2:$P$37,14,FALSE)</f>
        <v>70</v>
      </c>
      <c r="M216" s="24">
        <f>VLOOKUP($V216,Бодови!$A$2:$P$37,15,FALSE)</f>
        <v>10</v>
      </c>
      <c r="N216" s="24">
        <f t="shared" si="85"/>
        <v>20</v>
      </c>
      <c r="O216" s="24">
        <f>IF(J216=3,VLOOKUP($V216,Бодови!$A$2:$P$37,16,FALSE),0)</f>
        <v>0</v>
      </c>
      <c r="P216" s="24">
        <f t="shared" si="86"/>
        <v>0</v>
      </c>
      <c r="Q216" s="79">
        <f t="shared" si="87"/>
        <v>90</v>
      </c>
      <c r="R216" s="24">
        <f>VLOOKUP(D216,Параметри!$B$2:$C$12,2,FALSE)</f>
        <v>11</v>
      </c>
      <c r="S216" s="24">
        <f>VLOOKUP(E216,Параметри!$F$2:$G$6,2,FALSE)</f>
        <v>2</v>
      </c>
      <c r="T216" s="24">
        <f>VLOOKUP(G216,Параметри!$J$2:$K$6,2,FALSE)</f>
        <v>3</v>
      </c>
      <c r="U216" s="24">
        <f>VLOOKUP(I216,Параметри!$N$2:$O$7,2,FALSE)</f>
        <v>2</v>
      </c>
      <c r="V216" s="24" t="str">
        <f t="shared" si="88"/>
        <v>11232</v>
      </c>
    </row>
    <row r="217" spans="1:22" hidden="1" x14ac:dyDescent="0.55000000000000004">
      <c r="A217" s="24" t="s">
        <v>173</v>
      </c>
      <c r="B217" s="24" t="s">
        <v>261</v>
      </c>
      <c r="C217" s="25" t="s">
        <v>196</v>
      </c>
      <c r="D217" s="21" t="s">
        <v>98</v>
      </c>
      <c r="E217" s="21" t="s">
        <v>31</v>
      </c>
      <c r="F217" s="21" t="s">
        <v>89</v>
      </c>
      <c r="G217" s="21" t="s">
        <v>21</v>
      </c>
      <c r="H217" s="27" t="s">
        <v>83</v>
      </c>
      <c r="I217" s="21" t="s">
        <v>20</v>
      </c>
      <c r="J217" s="21">
        <v>1</v>
      </c>
      <c r="K217" s="21">
        <v>0</v>
      </c>
      <c r="L217" s="24">
        <f>VLOOKUP($V217,Бодови!$A$2:$P$37,14,FALSE)</f>
        <v>40</v>
      </c>
      <c r="M217" s="24">
        <f>VLOOKUP($V217,Бодови!$A$2:$P$37,15,FALSE)</f>
        <v>10</v>
      </c>
      <c r="N217" s="24">
        <f t="shared" si="85"/>
        <v>10</v>
      </c>
      <c r="O217" s="24">
        <f>IF(J217=3,VLOOKUP($V217,Бодови!$A$2:$P$37,16,FALSE),0)</f>
        <v>0</v>
      </c>
      <c r="P217" s="24">
        <f t="shared" si="86"/>
        <v>0</v>
      </c>
      <c r="Q217" s="79">
        <f t="shared" si="87"/>
        <v>50</v>
      </c>
      <c r="R217" s="24">
        <f>VLOOKUP(D217,Параметри!$B$2:$C$12,2,FALSE)</f>
        <v>11</v>
      </c>
      <c r="S217" s="24">
        <f>VLOOKUP(E217,Параметри!$F$2:$G$6,2,FALSE)</f>
        <v>2</v>
      </c>
      <c r="T217" s="24">
        <f>VLOOKUP(G217,Параметри!$J$2:$K$6,2,FALSE)</f>
        <v>3</v>
      </c>
      <c r="U217" s="24">
        <f>VLOOKUP(I217,Параметри!$N$2:$O$7,2,FALSE)</f>
        <v>3</v>
      </c>
      <c r="V217" s="24" t="str">
        <f t="shared" si="88"/>
        <v>11233</v>
      </c>
    </row>
    <row r="218" spans="1:22" hidden="1" x14ac:dyDescent="0.55000000000000004">
      <c r="A218" s="24" t="s">
        <v>168</v>
      </c>
      <c r="B218" s="24" t="s">
        <v>67</v>
      </c>
      <c r="C218" s="25" t="s">
        <v>196</v>
      </c>
      <c r="D218" s="21" t="s">
        <v>98</v>
      </c>
      <c r="E218" s="21" t="s">
        <v>31</v>
      </c>
      <c r="F218" s="21" t="s">
        <v>89</v>
      </c>
      <c r="G218" s="21" t="s">
        <v>21</v>
      </c>
      <c r="H218" s="27" t="s">
        <v>84</v>
      </c>
      <c r="I218" s="21" t="s">
        <v>18</v>
      </c>
      <c r="J218" s="21">
        <v>2</v>
      </c>
      <c r="K218" s="21">
        <v>0</v>
      </c>
      <c r="L218" s="24">
        <f>VLOOKUP($V218,Бодови!$A$2:$P$37,14,FALSE)</f>
        <v>100</v>
      </c>
      <c r="M218" s="24">
        <f>VLOOKUP($V218,Бодови!$A$2:$P$37,15,FALSE)</f>
        <v>10</v>
      </c>
      <c r="N218" s="24">
        <f t="shared" ref="N218:N220" si="89">J218*M218</f>
        <v>20</v>
      </c>
      <c r="O218" s="24">
        <v>30</v>
      </c>
      <c r="P218" s="24">
        <f t="shared" ref="P218:P220" si="90">K218*O218</f>
        <v>0</v>
      </c>
      <c r="Q218" s="79">
        <f t="shared" ref="Q218:Q220" si="91">L218+N218+O218+P218</f>
        <v>150</v>
      </c>
      <c r="R218" s="24">
        <f>VLOOKUP(D218,Параметри!$B$2:$C$12,2,FALSE)</f>
        <v>11</v>
      </c>
      <c r="S218" s="24">
        <f>VLOOKUP(E218,Параметри!$F$2:$G$6,2,FALSE)</f>
        <v>2</v>
      </c>
      <c r="T218" s="24">
        <f>VLOOKUP(G218,Параметри!$J$2:$K$6,2,FALSE)</f>
        <v>3</v>
      </c>
      <c r="U218" s="24">
        <f>VLOOKUP(I218,Параметри!$N$2:$O$7,2,FALSE)</f>
        <v>1</v>
      </c>
      <c r="V218" s="24" t="str">
        <f t="shared" ref="V218:V220" si="92">CONCATENATE(R218,S218,T218,U218)</f>
        <v>11231</v>
      </c>
    </row>
    <row r="219" spans="1:22" hidden="1" x14ac:dyDescent="0.55000000000000004">
      <c r="A219" s="24" t="s">
        <v>172</v>
      </c>
      <c r="B219" s="24" t="s">
        <v>69</v>
      </c>
      <c r="C219" s="25" t="s">
        <v>196</v>
      </c>
      <c r="D219" s="21" t="s">
        <v>98</v>
      </c>
      <c r="E219" s="21" t="s">
        <v>31</v>
      </c>
      <c r="F219" s="21" t="s">
        <v>89</v>
      </c>
      <c r="G219" s="21" t="s">
        <v>21</v>
      </c>
      <c r="H219" s="27" t="s">
        <v>84</v>
      </c>
      <c r="I219" s="21" t="s">
        <v>19</v>
      </c>
      <c r="J219" s="21">
        <v>1</v>
      </c>
      <c r="K219" s="21">
        <v>0</v>
      </c>
      <c r="L219" s="24">
        <f>VLOOKUP($V219,Бодови!$A$2:$P$37,14,FALSE)</f>
        <v>70</v>
      </c>
      <c r="M219" s="24">
        <f>VLOOKUP($V219,Бодови!$A$2:$P$37,15,FALSE)</f>
        <v>10</v>
      </c>
      <c r="N219" s="24">
        <f t="shared" si="89"/>
        <v>10</v>
      </c>
      <c r="O219" s="24">
        <f>IF(J219=3,VLOOKUP($V219,Бодови!$A$2:$P$37,16,FALSE),0)</f>
        <v>0</v>
      </c>
      <c r="P219" s="24">
        <f t="shared" si="90"/>
        <v>0</v>
      </c>
      <c r="Q219" s="79">
        <f t="shared" si="91"/>
        <v>80</v>
      </c>
      <c r="R219" s="24">
        <f>VLOOKUP(D219,Параметри!$B$2:$C$12,2,FALSE)</f>
        <v>11</v>
      </c>
      <c r="S219" s="24">
        <f>VLOOKUP(E219,Параметри!$F$2:$G$6,2,FALSE)</f>
        <v>2</v>
      </c>
      <c r="T219" s="24">
        <f>VLOOKUP(G219,Параметри!$J$2:$K$6,2,FALSE)</f>
        <v>3</v>
      </c>
      <c r="U219" s="24">
        <f>VLOOKUP(I219,Параметри!$N$2:$O$7,2,FALSE)</f>
        <v>2</v>
      </c>
      <c r="V219" s="24" t="str">
        <f t="shared" si="92"/>
        <v>11232</v>
      </c>
    </row>
    <row r="220" spans="1:22" hidden="1" x14ac:dyDescent="0.55000000000000004">
      <c r="A220" s="24" t="s">
        <v>267</v>
      </c>
      <c r="B220" s="24" t="s">
        <v>231</v>
      </c>
      <c r="C220" s="25" t="s">
        <v>196</v>
      </c>
      <c r="D220" s="21" t="s">
        <v>98</v>
      </c>
      <c r="E220" s="21" t="s">
        <v>31</v>
      </c>
      <c r="F220" s="21" t="s">
        <v>89</v>
      </c>
      <c r="G220" s="21" t="s">
        <v>21</v>
      </c>
      <c r="H220" s="27" t="s">
        <v>84</v>
      </c>
      <c r="I220" s="21" t="s">
        <v>20</v>
      </c>
      <c r="J220" s="21">
        <v>0</v>
      </c>
      <c r="K220" s="21">
        <v>0</v>
      </c>
      <c r="L220" s="24">
        <f>VLOOKUP($V220,Бодови!$A$2:$P$37,14,FALSE)</f>
        <v>40</v>
      </c>
      <c r="M220" s="24">
        <f>VLOOKUP($V220,Бодови!$A$2:$P$37,15,FALSE)</f>
        <v>10</v>
      </c>
      <c r="N220" s="24">
        <f t="shared" si="89"/>
        <v>0</v>
      </c>
      <c r="O220" s="24">
        <f>IF(J220=3,VLOOKUP($V220,Бодови!$A$2:$P$37,16,FALSE),0)</f>
        <v>0</v>
      </c>
      <c r="P220" s="24">
        <f t="shared" si="90"/>
        <v>0</v>
      </c>
      <c r="Q220" s="79">
        <f t="shared" si="91"/>
        <v>40</v>
      </c>
      <c r="R220" s="24">
        <f>VLOOKUP(D220,Параметри!$B$2:$C$12,2,FALSE)</f>
        <v>11</v>
      </c>
      <c r="S220" s="24">
        <f>VLOOKUP(E220,Параметри!$F$2:$G$6,2,FALSE)</f>
        <v>2</v>
      </c>
      <c r="T220" s="24">
        <f>VLOOKUP(G220,Параметри!$J$2:$K$6,2,FALSE)</f>
        <v>3</v>
      </c>
      <c r="U220" s="24">
        <f>VLOOKUP(I220,Параметри!$N$2:$O$7,2,FALSE)</f>
        <v>3</v>
      </c>
      <c r="V220" s="24" t="str">
        <f t="shared" si="92"/>
        <v>11233</v>
      </c>
    </row>
    <row r="221" spans="1:22" hidden="1" x14ac:dyDescent="0.55000000000000004">
      <c r="A221" s="24" t="s">
        <v>188</v>
      </c>
      <c r="B221" s="24" t="s">
        <v>261</v>
      </c>
      <c r="C221" s="25" t="s">
        <v>196</v>
      </c>
      <c r="D221" s="21" t="s">
        <v>98</v>
      </c>
      <c r="E221" s="21" t="s">
        <v>31</v>
      </c>
      <c r="F221" s="21" t="s">
        <v>89</v>
      </c>
      <c r="G221" s="21" t="s">
        <v>21</v>
      </c>
      <c r="H221" s="27" t="s">
        <v>85</v>
      </c>
      <c r="I221" s="21" t="s">
        <v>18</v>
      </c>
      <c r="J221" s="21">
        <v>2</v>
      </c>
      <c r="K221" s="21">
        <v>0</v>
      </c>
      <c r="L221" s="24">
        <f>VLOOKUP($V221,Бодови!$A$2:$P$37,14,FALSE)</f>
        <v>100</v>
      </c>
      <c r="M221" s="24">
        <f>VLOOKUP($V221,Бодови!$A$2:$P$37,15,FALSE)</f>
        <v>10</v>
      </c>
      <c r="N221" s="24">
        <f>J221*M221</f>
        <v>20</v>
      </c>
      <c r="O221" s="24">
        <v>30</v>
      </c>
      <c r="P221" s="24">
        <f>K221*O221</f>
        <v>0</v>
      </c>
      <c r="Q221" s="79">
        <f>L221+N221+O221+P221</f>
        <v>150</v>
      </c>
      <c r="R221" s="24">
        <f>VLOOKUP(D221,Параметри!$B$2:$C$12,2,FALSE)</f>
        <v>11</v>
      </c>
      <c r="S221" s="24">
        <f>VLOOKUP(E221,Параметри!$F$2:$G$6,2,FALSE)</f>
        <v>2</v>
      </c>
      <c r="T221" s="24">
        <f>VLOOKUP(G221,Параметри!$J$2:$K$6,2,FALSE)</f>
        <v>3</v>
      </c>
      <c r="U221" s="24">
        <f>VLOOKUP(I221,Параметри!$N$2:$O$7,2,FALSE)</f>
        <v>1</v>
      </c>
      <c r="V221" s="24" t="str">
        <f>CONCATENATE(R221,S221,T221,U221)</f>
        <v>11231</v>
      </c>
    </row>
    <row r="222" spans="1:22" hidden="1" x14ac:dyDescent="0.55000000000000004">
      <c r="A222" s="24" t="s">
        <v>270</v>
      </c>
      <c r="B222" s="24" t="s">
        <v>242</v>
      </c>
      <c r="C222" s="25" t="s">
        <v>196</v>
      </c>
      <c r="D222" s="21" t="s">
        <v>98</v>
      </c>
      <c r="E222" s="21" t="s">
        <v>31</v>
      </c>
      <c r="F222" s="21" t="s">
        <v>89</v>
      </c>
      <c r="G222" s="21" t="s">
        <v>21</v>
      </c>
      <c r="H222" s="27" t="s">
        <v>85</v>
      </c>
      <c r="I222" s="21" t="s">
        <v>19</v>
      </c>
      <c r="J222" s="21">
        <v>1</v>
      </c>
      <c r="K222" s="21">
        <v>0</v>
      </c>
      <c r="L222" s="24">
        <f>VLOOKUP($V222,Бодови!$A$2:$P$37,14,FALSE)</f>
        <v>70</v>
      </c>
      <c r="M222" s="24">
        <f>VLOOKUP($V222,Бодови!$A$2:$P$37,15,FALSE)</f>
        <v>10</v>
      </c>
      <c r="N222" s="24">
        <f>J222*M222</f>
        <v>10</v>
      </c>
      <c r="O222" s="24">
        <f>IF(J222=3,VLOOKUP($V222,Бодови!$A$2:$P$37,16,FALSE),0)</f>
        <v>0</v>
      </c>
      <c r="P222" s="24">
        <f>K222*O222</f>
        <v>0</v>
      </c>
      <c r="Q222" s="79">
        <f>L222+N222+O222+P222</f>
        <v>80</v>
      </c>
      <c r="R222" s="24">
        <f>VLOOKUP(D222,Параметри!$B$2:$C$12,2,FALSE)</f>
        <v>11</v>
      </c>
      <c r="S222" s="24">
        <f>VLOOKUP(E222,Параметри!$F$2:$G$6,2,FALSE)</f>
        <v>2</v>
      </c>
      <c r="T222" s="24">
        <f>VLOOKUP(G222,Параметри!$J$2:$K$6,2,FALSE)</f>
        <v>3</v>
      </c>
      <c r="U222" s="24">
        <f>VLOOKUP(I222,Параметри!$N$2:$O$7,2,FALSE)</f>
        <v>2</v>
      </c>
      <c r="V222" s="24" t="str">
        <f>CONCATENATE(R222,S222,T222,U222)</f>
        <v>11232</v>
      </c>
    </row>
    <row r="223" spans="1:22" hidden="1" x14ac:dyDescent="0.55000000000000004">
      <c r="A223" s="24" t="s">
        <v>187</v>
      </c>
      <c r="B223" s="24" t="s">
        <v>114</v>
      </c>
      <c r="C223" s="25" t="s">
        <v>196</v>
      </c>
      <c r="D223" s="21" t="s">
        <v>98</v>
      </c>
      <c r="E223" s="21" t="s">
        <v>31</v>
      </c>
      <c r="F223" s="21" t="s">
        <v>89</v>
      </c>
      <c r="G223" s="21" t="s">
        <v>21</v>
      </c>
      <c r="H223" s="27" t="s">
        <v>85</v>
      </c>
      <c r="I223" s="21" t="s">
        <v>20</v>
      </c>
      <c r="J223" s="21">
        <v>0</v>
      </c>
      <c r="K223" s="21">
        <v>0</v>
      </c>
      <c r="L223" s="24">
        <f>VLOOKUP($V223,Бодови!$A$2:$P$37,14,FALSE)</f>
        <v>40</v>
      </c>
      <c r="M223" s="24">
        <f>VLOOKUP($V223,Бодови!$A$2:$P$37,15,FALSE)</f>
        <v>10</v>
      </c>
      <c r="N223" s="24">
        <f>J223*M223</f>
        <v>0</v>
      </c>
      <c r="O223" s="24">
        <f>IF(J223=3,VLOOKUP($V223,Бодови!$A$2:$P$37,16,FALSE),0)</f>
        <v>0</v>
      </c>
      <c r="P223" s="24">
        <f>K223*O223</f>
        <v>0</v>
      </c>
      <c r="Q223" s="79">
        <f>L223+N223+O223+P223</f>
        <v>40</v>
      </c>
      <c r="R223" s="24">
        <f>VLOOKUP(D223,Параметри!$B$2:$C$12,2,FALSE)</f>
        <v>11</v>
      </c>
      <c r="S223" s="24">
        <f>VLOOKUP(E223,Параметри!$F$2:$G$6,2,FALSE)</f>
        <v>2</v>
      </c>
      <c r="T223" s="24">
        <f>VLOOKUP(G223,Параметри!$J$2:$K$6,2,FALSE)</f>
        <v>3</v>
      </c>
      <c r="U223" s="24">
        <f>VLOOKUP(I223,Параметри!$N$2:$O$7,2,FALSE)</f>
        <v>3</v>
      </c>
      <c r="V223" s="24" t="str">
        <f>CONCATENATE(R223,S223,T223,U223)</f>
        <v>11233</v>
      </c>
    </row>
    <row r="224" spans="1:22" x14ac:dyDescent="0.55000000000000004">
      <c r="A224" s="24" t="s">
        <v>189</v>
      </c>
      <c r="B224" s="24" t="s">
        <v>261</v>
      </c>
      <c r="C224" s="25" t="s">
        <v>196</v>
      </c>
      <c r="D224" s="21" t="s">
        <v>98</v>
      </c>
      <c r="E224" s="21" t="s">
        <v>31</v>
      </c>
      <c r="F224" s="21" t="s">
        <v>89</v>
      </c>
      <c r="G224" s="21" t="s">
        <v>21</v>
      </c>
      <c r="H224" s="27" t="s">
        <v>86</v>
      </c>
      <c r="I224" s="21" t="s">
        <v>18</v>
      </c>
      <c r="J224" s="21">
        <v>3</v>
      </c>
      <c r="K224" s="21">
        <v>0</v>
      </c>
      <c r="L224" s="24">
        <f>VLOOKUP($V224,Бодови!$A$2:$P$37,14,FALSE)</f>
        <v>100</v>
      </c>
      <c r="M224" s="24">
        <f>VLOOKUP($V224,Бодови!$A$2:$P$37,15,FALSE)</f>
        <v>10</v>
      </c>
      <c r="N224" s="24">
        <f t="shared" ref="N224:N225" si="93">J224*M224</f>
        <v>30</v>
      </c>
      <c r="O224" s="24">
        <f>IF(J224=3,VLOOKUP($V224,Бодови!$A$2:$P$37,16,FALSE),0)</f>
        <v>30</v>
      </c>
      <c r="P224" s="24">
        <f t="shared" ref="P224:P225" si="94">K224*O224</f>
        <v>0</v>
      </c>
      <c r="Q224" s="79">
        <f t="shared" ref="Q224:Q225" si="95">L224+N224+O224+P224</f>
        <v>160</v>
      </c>
      <c r="R224" s="24">
        <f>VLOOKUP(D224,Параметри!$B$2:$C$12,2,FALSE)</f>
        <v>11</v>
      </c>
      <c r="S224" s="24">
        <f>VLOOKUP(E224,Параметри!$F$2:$G$6,2,FALSE)</f>
        <v>2</v>
      </c>
      <c r="T224" s="24">
        <f>VLOOKUP(G224,Параметри!$J$2:$K$6,2,FALSE)</f>
        <v>3</v>
      </c>
      <c r="U224" s="24">
        <f>VLOOKUP(I224,Параметри!$N$2:$O$7,2,FALSE)</f>
        <v>1</v>
      </c>
      <c r="V224" s="24" t="str">
        <f t="shared" ref="V224:V225" si="96">CONCATENATE(R224,S224,T224,U224)</f>
        <v>11231</v>
      </c>
    </row>
    <row r="225" spans="1:22" x14ac:dyDescent="0.55000000000000004">
      <c r="A225" s="24" t="s">
        <v>178</v>
      </c>
      <c r="B225" s="24" t="s">
        <v>261</v>
      </c>
      <c r="C225" s="25" t="s">
        <v>196</v>
      </c>
      <c r="D225" s="21" t="s">
        <v>98</v>
      </c>
      <c r="E225" s="21" t="s">
        <v>31</v>
      </c>
      <c r="F225" s="21" t="s">
        <v>89</v>
      </c>
      <c r="G225" s="21" t="s">
        <v>21</v>
      </c>
      <c r="H225" s="27" t="s">
        <v>86</v>
      </c>
      <c r="I225" s="21" t="s">
        <v>19</v>
      </c>
      <c r="J225" s="21">
        <v>2</v>
      </c>
      <c r="K225" s="21">
        <v>0</v>
      </c>
      <c r="L225" s="24">
        <f>VLOOKUP($V225,Бодови!$A$2:$P$37,14,FALSE)</f>
        <v>70</v>
      </c>
      <c r="M225" s="24">
        <f>VLOOKUP($V225,Бодови!$A$2:$P$37,15,FALSE)</f>
        <v>10</v>
      </c>
      <c r="N225" s="24">
        <f t="shared" si="93"/>
        <v>20</v>
      </c>
      <c r="O225" s="24">
        <f>IF(J225=3,VLOOKUP($V225,Бодови!$A$2:$P$37,16,FALSE),0)</f>
        <v>0</v>
      </c>
      <c r="P225" s="24">
        <f t="shared" si="94"/>
        <v>0</v>
      </c>
      <c r="Q225" s="79">
        <f t="shared" si="95"/>
        <v>90</v>
      </c>
      <c r="R225" s="24">
        <f>VLOOKUP(D225,Параметри!$B$2:$C$12,2,FALSE)</f>
        <v>11</v>
      </c>
      <c r="S225" s="24">
        <f>VLOOKUP(E225,Параметри!$F$2:$G$6,2,FALSE)</f>
        <v>2</v>
      </c>
      <c r="T225" s="24">
        <f>VLOOKUP(G225,Параметри!$J$2:$K$6,2,FALSE)</f>
        <v>3</v>
      </c>
      <c r="U225" s="24">
        <f>VLOOKUP(I225,Параметри!$N$2:$O$7,2,FALSE)</f>
        <v>2</v>
      </c>
      <c r="V225" s="24" t="str">
        <f t="shared" si="96"/>
        <v>11232</v>
      </c>
    </row>
    <row r="226" spans="1:22" x14ac:dyDescent="0.55000000000000004">
      <c r="A226" s="24" t="s">
        <v>274</v>
      </c>
      <c r="B226" s="24" t="s">
        <v>275</v>
      </c>
      <c r="C226" s="25" t="s">
        <v>196</v>
      </c>
      <c r="D226" s="21" t="s">
        <v>98</v>
      </c>
      <c r="E226" s="21" t="s">
        <v>31</v>
      </c>
      <c r="F226" s="21" t="s">
        <v>89</v>
      </c>
      <c r="G226" s="21" t="s">
        <v>21</v>
      </c>
      <c r="H226" s="27" t="s">
        <v>86</v>
      </c>
      <c r="I226" s="21" t="s">
        <v>20</v>
      </c>
      <c r="J226" s="21">
        <v>1</v>
      </c>
      <c r="K226" s="21">
        <v>0</v>
      </c>
      <c r="L226" s="24">
        <f>VLOOKUP($V226,Бодови!$A$2:$P$37,14,FALSE)</f>
        <v>40</v>
      </c>
      <c r="M226" s="24">
        <f>VLOOKUP($V226,Бодови!$A$2:$P$37,15,FALSE)</f>
        <v>10</v>
      </c>
      <c r="N226" s="24">
        <f t="shared" ref="N226" si="97">J226*M226</f>
        <v>10</v>
      </c>
      <c r="O226" s="24">
        <f>IF(J226=3,VLOOKUP($V226,Бодови!$A$2:$P$37,16,FALSE),0)</f>
        <v>0</v>
      </c>
      <c r="P226" s="24">
        <f t="shared" ref="P226" si="98">K226*O226</f>
        <v>0</v>
      </c>
      <c r="Q226" s="79">
        <f t="shared" ref="Q226" si="99">L226+N226+O226+P226</f>
        <v>50</v>
      </c>
      <c r="R226" s="24">
        <f>VLOOKUP(D226,Параметри!$B$2:$C$12,2,FALSE)</f>
        <v>11</v>
      </c>
      <c r="S226" s="24">
        <f>VLOOKUP(E226,Параметри!$F$2:$G$6,2,FALSE)</f>
        <v>2</v>
      </c>
      <c r="T226" s="24">
        <f>VLOOKUP(G226,Параметри!$J$2:$K$6,2,FALSE)</f>
        <v>3</v>
      </c>
      <c r="U226" s="24">
        <f>VLOOKUP(I226,Параметри!$N$2:$O$7,2,FALSE)</f>
        <v>3</v>
      </c>
      <c r="V226" s="24" t="str">
        <f t="shared" ref="V226" si="100">CONCATENATE(R226,S226,T226,U226)</f>
        <v>11233</v>
      </c>
    </row>
    <row r="227" spans="1:22" hidden="1" x14ac:dyDescent="0.55000000000000004"/>
  </sheetData>
  <autoFilter ref="A1:V227" xr:uid="{00000000-0009-0000-0000-000003000000}">
    <filterColumn colId="4">
      <filters>
        <filter val="сениори У21"/>
      </filters>
    </filterColumn>
    <filterColumn colId="5">
      <filters>
        <filter val="машки"/>
      </filters>
    </filterColumn>
    <filterColumn colId="6">
      <filters>
        <filter val="кумите"/>
      </filters>
    </filterColumn>
    <filterColumn colId="7">
      <filters>
        <filter val="+84 кг"/>
      </filters>
    </filterColumn>
    <sortState xmlns:xlrd2="http://schemas.microsoft.com/office/spreadsheetml/2017/richdata2" ref="A2:V72">
      <sortCondition ref="G2:G72"/>
      <sortCondition ref="F2:F72"/>
      <sortCondition ref="E2:E72"/>
      <sortCondition ref="H2:H72"/>
      <sortCondition ref="I2:I72"/>
    </sortState>
  </autoFilter>
  <sortState xmlns:xlrd2="http://schemas.microsoft.com/office/spreadsheetml/2017/richdata2" ref="A2:V73">
    <sortCondition ref="C2:C73"/>
    <sortCondition ref="G2:G73"/>
    <sortCondition ref="F2:F73"/>
    <sortCondition ref="E2:E73"/>
    <sortCondition ref="H2:H73"/>
    <sortCondition ref="I2:I73"/>
  </sortState>
  <phoneticPr fontId="6" type="noConversion"/>
  <dataValidations count="1">
    <dataValidation type="list" allowBlank="1" showInputMessage="1" showErrorMessage="1" sqref="F1:F1048576" xr:uid="{50745808-84B5-43AA-B68B-E021619E3808}">
      <formula1>"машки,женски"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300-000002000000}">
          <x14:formula1>
            <xm:f>Параметри!$N$2:$N$7</xm:f>
          </x14:formula1>
          <xm:sqref>A118:A120 I1:I1048576</xm:sqref>
        </x14:dataValidation>
        <x14:dataValidation type="list" allowBlank="1" showInputMessage="1" showErrorMessage="1" xr:uid="{00000000-0002-0000-0300-000001000000}">
          <x14:formula1>
            <xm:f>Параметри!$F$2:$F$6</xm:f>
          </x14:formula1>
          <xm:sqref>E1:E1048576</xm:sqref>
        </x14:dataValidation>
        <x14:dataValidation type="list" allowBlank="1" showInputMessage="1" showErrorMessage="1" xr:uid="{00000000-0002-0000-0300-000003000000}">
          <x14:formula1>
            <xm:f>Параметри!$J$2:$J$6</xm:f>
          </x14:formula1>
          <xm:sqref>G1:G1048576</xm:sqref>
        </x14:dataValidation>
        <x14:dataValidation type="list" allowBlank="1" showInputMessage="1" showErrorMessage="1" xr:uid="{00000000-0002-0000-0300-000004000000}">
          <x14:formula1>
            <xm:f>Параметри!$B$2:$B$12</xm:f>
          </x14:formula1>
          <xm:sqref>D1:D1048576</xm:sqref>
        </x14:dataValidation>
        <x14:dataValidation type="list" allowBlank="1" showInputMessage="1" showErrorMessage="1" xr:uid="{00000000-0002-0000-0300-000000000000}">
          <x14:formula1>
            <xm:f>Натпревари!$B$2:$B$3</xm:f>
          </x14:formula1>
          <xm:sqref>C1:C1048576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AB5BE-20FA-4BC7-AFBE-E93A7634102D}">
  <dimension ref="A1:H536"/>
  <sheetViews>
    <sheetView tabSelected="1" zoomScale="90" zoomScaleNormal="90" workbookViewId="0">
      <pane ySplit="1" topLeftCell="A5" activePane="bottomLeft" state="frozen"/>
      <selection pane="bottomLeft" activeCell="L13" sqref="L13"/>
    </sheetView>
  </sheetViews>
  <sheetFormatPr defaultColWidth="8.89453125" defaultRowHeight="14.4" x14ac:dyDescent="0.55000000000000004"/>
  <cols>
    <col min="1" max="1" width="27" style="60" bestFit="1" customWidth="1"/>
    <col min="2" max="2" width="36.68359375" style="20" bestFit="1" customWidth="1"/>
    <col min="3" max="3" width="9.68359375" style="20" bestFit="1" customWidth="1"/>
    <col min="4" max="4" width="17" style="20" bestFit="1" customWidth="1"/>
    <col min="5" max="5" width="15.5234375" style="20" bestFit="1" customWidth="1"/>
    <col min="6" max="6" width="15.41796875" style="19" bestFit="1" customWidth="1"/>
    <col min="7" max="7" width="14.20703125" style="92" bestFit="1" customWidth="1"/>
    <col min="8" max="8" width="14.41796875" style="59" bestFit="1" customWidth="1"/>
    <col min="9" max="16384" width="8.89453125" style="34"/>
  </cols>
  <sheetData>
    <row r="1" spans="1:8" s="20" customFormat="1" ht="29.1" thickBot="1" x14ac:dyDescent="0.6">
      <c r="A1" s="31" t="s">
        <v>0</v>
      </c>
      <c r="B1" s="32" t="s">
        <v>1</v>
      </c>
      <c r="C1" s="32" t="s">
        <v>87</v>
      </c>
      <c r="D1" s="32" t="s">
        <v>5</v>
      </c>
      <c r="E1" s="32" t="s">
        <v>90</v>
      </c>
      <c r="F1" s="33" t="s">
        <v>77</v>
      </c>
      <c r="G1" s="63" t="s">
        <v>91</v>
      </c>
      <c r="H1" s="91" t="s">
        <v>92</v>
      </c>
    </row>
    <row r="2" spans="1:8" x14ac:dyDescent="0.55000000000000004">
      <c r="A2" s="67" t="s">
        <v>206</v>
      </c>
      <c r="B2" s="68" t="s">
        <v>200</v>
      </c>
      <c r="C2" s="69" t="s">
        <v>88</v>
      </c>
      <c r="D2" s="70" t="s">
        <v>17</v>
      </c>
      <c r="E2" s="70" t="s">
        <v>27</v>
      </c>
      <c r="F2" s="71"/>
      <c r="G2" s="72">
        <v>260</v>
      </c>
      <c r="H2" s="73" t="s">
        <v>97</v>
      </c>
    </row>
    <row r="3" spans="1:8" x14ac:dyDescent="0.55000000000000004">
      <c r="A3" s="35" t="s">
        <v>100</v>
      </c>
      <c r="B3" s="36" t="s">
        <v>66</v>
      </c>
      <c r="C3" s="37" t="s">
        <v>88</v>
      </c>
      <c r="D3" s="16" t="s">
        <v>17</v>
      </c>
      <c r="E3" s="16" t="s">
        <v>27</v>
      </c>
      <c r="F3" s="38"/>
      <c r="G3" s="64">
        <v>130</v>
      </c>
      <c r="H3" s="61" t="s">
        <v>93</v>
      </c>
    </row>
    <row r="4" spans="1:8" x14ac:dyDescent="0.55000000000000004">
      <c r="A4" s="35" t="s">
        <v>207</v>
      </c>
      <c r="B4" s="36" t="s">
        <v>64</v>
      </c>
      <c r="C4" s="37" t="s">
        <v>88</v>
      </c>
      <c r="D4" s="16" t="s">
        <v>17</v>
      </c>
      <c r="E4" s="16" t="s">
        <v>27</v>
      </c>
      <c r="F4" s="38"/>
      <c r="G4" s="64">
        <v>120</v>
      </c>
      <c r="H4" s="61" t="s">
        <v>94</v>
      </c>
    </row>
    <row r="5" spans="1:8" ht="14.7" thickBot="1" x14ac:dyDescent="0.6">
      <c r="A5" s="39" t="s">
        <v>101</v>
      </c>
      <c r="B5" s="40" t="s">
        <v>66</v>
      </c>
      <c r="C5" s="41" t="s">
        <v>88</v>
      </c>
      <c r="D5" s="42" t="s">
        <v>17</v>
      </c>
      <c r="E5" s="16" t="s">
        <v>27</v>
      </c>
      <c r="F5" s="43"/>
      <c r="G5" s="65">
        <v>40</v>
      </c>
      <c r="H5" s="62" t="s">
        <v>95</v>
      </c>
    </row>
    <row r="6" spans="1:8" s="20" customFormat="1" x14ac:dyDescent="0.55000000000000004">
      <c r="A6" s="74" t="s">
        <v>103</v>
      </c>
      <c r="B6" s="75" t="s">
        <v>200</v>
      </c>
      <c r="C6" s="70" t="s">
        <v>89</v>
      </c>
      <c r="D6" s="70" t="s">
        <v>17</v>
      </c>
      <c r="E6" s="70" t="s">
        <v>27</v>
      </c>
      <c r="F6" s="76"/>
      <c r="G6" s="72">
        <v>260</v>
      </c>
      <c r="H6" s="73" t="s">
        <v>97</v>
      </c>
    </row>
    <row r="7" spans="1:8" s="20" customFormat="1" x14ac:dyDescent="0.55000000000000004">
      <c r="A7" s="44" t="s">
        <v>210</v>
      </c>
      <c r="B7" s="45" t="s">
        <v>199</v>
      </c>
      <c r="C7" s="46" t="s">
        <v>89</v>
      </c>
      <c r="D7" s="16" t="s">
        <v>17</v>
      </c>
      <c r="E7" s="16" t="s">
        <v>27</v>
      </c>
      <c r="F7" s="18"/>
      <c r="G7" s="64">
        <v>120</v>
      </c>
      <c r="H7" s="61" t="s">
        <v>194</v>
      </c>
    </row>
    <row r="8" spans="1:8" x14ac:dyDescent="0.55000000000000004">
      <c r="A8" s="47" t="s">
        <v>208</v>
      </c>
      <c r="B8" s="45" t="s">
        <v>65</v>
      </c>
      <c r="C8" s="46" t="s">
        <v>89</v>
      </c>
      <c r="D8" s="16" t="s">
        <v>17</v>
      </c>
      <c r="E8" s="16" t="s">
        <v>27</v>
      </c>
      <c r="F8" s="38"/>
      <c r="G8" s="64">
        <v>120</v>
      </c>
      <c r="H8" s="61" t="s">
        <v>194</v>
      </c>
    </row>
    <row r="9" spans="1:8" ht="14.7" thickBot="1" x14ac:dyDescent="0.6">
      <c r="A9" s="48" t="s">
        <v>209</v>
      </c>
      <c r="B9" s="49" t="s">
        <v>65</v>
      </c>
      <c r="C9" s="50" t="s">
        <v>89</v>
      </c>
      <c r="D9" s="42" t="s">
        <v>17</v>
      </c>
      <c r="E9" s="16" t="s">
        <v>27</v>
      </c>
      <c r="F9" s="43"/>
      <c r="G9" s="65">
        <v>40</v>
      </c>
      <c r="H9" s="62" t="s">
        <v>95</v>
      </c>
    </row>
    <row r="10" spans="1:8" x14ac:dyDescent="0.55000000000000004">
      <c r="A10" s="67" t="s">
        <v>106</v>
      </c>
      <c r="B10" s="68" t="s">
        <v>199</v>
      </c>
      <c r="C10" s="69" t="s">
        <v>88</v>
      </c>
      <c r="D10" s="70" t="s">
        <v>17</v>
      </c>
      <c r="E10" s="70" t="s">
        <v>30</v>
      </c>
      <c r="F10" s="71"/>
      <c r="G10" s="72">
        <v>250</v>
      </c>
      <c r="H10" s="73" t="s">
        <v>97</v>
      </c>
    </row>
    <row r="11" spans="1:8" x14ac:dyDescent="0.55000000000000004">
      <c r="A11" s="35" t="s">
        <v>105</v>
      </c>
      <c r="B11" s="36" t="s">
        <v>200</v>
      </c>
      <c r="C11" s="37" t="s">
        <v>88</v>
      </c>
      <c r="D11" s="16" t="s">
        <v>17</v>
      </c>
      <c r="E11" s="16" t="s">
        <v>30</v>
      </c>
      <c r="F11" s="38"/>
      <c r="G11" s="64">
        <v>150</v>
      </c>
      <c r="H11" s="61" t="s">
        <v>93</v>
      </c>
    </row>
    <row r="12" spans="1:8" x14ac:dyDescent="0.55000000000000004">
      <c r="A12" s="35" t="s">
        <v>107</v>
      </c>
      <c r="B12" s="36" t="s">
        <v>111</v>
      </c>
      <c r="C12" s="37" t="s">
        <v>88</v>
      </c>
      <c r="D12" s="16" t="s">
        <v>17</v>
      </c>
      <c r="E12" s="16" t="s">
        <v>30</v>
      </c>
      <c r="F12" s="38"/>
      <c r="G12" s="64">
        <v>80</v>
      </c>
      <c r="H12" s="61" t="s">
        <v>94</v>
      </c>
    </row>
    <row r="13" spans="1:8" ht="14.7" thickBot="1" x14ac:dyDescent="0.6">
      <c r="A13" s="39" t="s">
        <v>201</v>
      </c>
      <c r="B13" s="40" t="s">
        <v>202</v>
      </c>
      <c r="C13" s="41" t="s">
        <v>88</v>
      </c>
      <c r="D13" s="42" t="s">
        <v>17</v>
      </c>
      <c r="E13" s="16" t="s">
        <v>30</v>
      </c>
      <c r="F13" s="43"/>
      <c r="G13" s="65">
        <v>40</v>
      </c>
      <c r="H13" s="62" t="s">
        <v>95</v>
      </c>
    </row>
    <row r="14" spans="1:8" s="20" customFormat="1" x14ac:dyDescent="0.55000000000000004">
      <c r="A14" s="74" t="s">
        <v>108</v>
      </c>
      <c r="B14" s="75" t="s">
        <v>65</v>
      </c>
      <c r="C14" s="70" t="s">
        <v>89</v>
      </c>
      <c r="D14" s="70" t="s">
        <v>17</v>
      </c>
      <c r="E14" s="70" t="s">
        <v>30</v>
      </c>
      <c r="F14" s="76"/>
      <c r="G14" s="72">
        <v>260</v>
      </c>
      <c r="H14" s="73" t="s">
        <v>97</v>
      </c>
    </row>
    <row r="15" spans="1:8" s="20" customFormat="1" x14ac:dyDescent="0.55000000000000004">
      <c r="A15" s="44" t="s">
        <v>109</v>
      </c>
      <c r="B15" s="45" t="s">
        <v>203</v>
      </c>
      <c r="C15" s="46" t="s">
        <v>89</v>
      </c>
      <c r="D15" s="16" t="s">
        <v>17</v>
      </c>
      <c r="E15" s="16" t="s">
        <v>30</v>
      </c>
      <c r="F15" s="18"/>
      <c r="G15" s="64">
        <v>160</v>
      </c>
      <c r="H15" s="61" t="s">
        <v>93</v>
      </c>
    </row>
    <row r="16" spans="1:8" x14ac:dyDescent="0.55000000000000004">
      <c r="A16" s="47" t="s">
        <v>205</v>
      </c>
      <c r="B16" s="45" t="s">
        <v>65</v>
      </c>
      <c r="C16" s="46" t="s">
        <v>89</v>
      </c>
      <c r="D16" s="16" t="s">
        <v>17</v>
      </c>
      <c r="E16" s="16" t="s">
        <v>30</v>
      </c>
      <c r="F16" s="38"/>
      <c r="G16" s="64">
        <v>90</v>
      </c>
      <c r="H16" s="61" t="s">
        <v>94</v>
      </c>
    </row>
    <row r="17" spans="1:8" ht="14.7" thickBot="1" x14ac:dyDescent="0.6">
      <c r="A17" s="48" t="s">
        <v>104</v>
      </c>
      <c r="B17" s="49" t="s">
        <v>204</v>
      </c>
      <c r="C17" s="50" t="s">
        <v>89</v>
      </c>
      <c r="D17" s="42" t="s">
        <v>17</v>
      </c>
      <c r="E17" s="16" t="s">
        <v>30</v>
      </c>
      <c r="F17" s="43"/>
      <c r="G17" s="65">
        <v>40</v>
      </c>
      <c r="H17" s="62" t="s">
        <v>95</v>
      </c>
    </row>
    <row r="18" spans="1:8" x14ac:dyDescent="0.55000000000000004">
      <c r="A18" s="67" t="s">
        <v>112</v>
      </c>
      <c r="B18" s="68" t="s">
        <v>64</v>
      </c>
      <c r="C18" s="69" t="s">
        <v>88</v>
      </c>
      <c r="D18" s="70" t="s">
        <v>17</v>
      </c>
      <c r="E18" s="70" t="s">
        <v>31</v>
      </c>
      <c r="F18" s="71"/>
      <c r="G18" s="72">
        <v>210</v>
      </c>
      <c r="H18" s="73" t="s">
        <v>97</v>
      </c>
    </row>
    <row r="19" spans="1:8" x14ac:dyDescent="0.55000000000000004">
      <c r="A19" s="35" t="s">
        <v>71</v>
      </c>
      <c r="B19" s="36" t="s">
        <v>65</v>
      </c>
      <c r="C19" s="37" t="s">
        <v>88</v>
      </c>
      <c r="D19" s="16" t="s">
        <v>17</v>
      </c>
      <c r="E19" s="16" t="s">
        <v>31</v>
      </c>
      <c r="F19" s="38"/>
      <c r="G19" s="64">
        <v>150</v>
      </c>
      <c r="H19" s="61" t="s">
        <v>93</v>
      </c>
    </row>
    <row r="20" spans="1:8" x14ac:dyDescent="0.55000000000000004">
      <c r="A20" s="35" t="s">
        <v>75</v>
      </c>
      <c r="B20" s="36" t="s">
        <v>65</v>
      </c>
      <c r="C20" s="37" t="s">
        <v>88</v>
      </c>
      <c r="D20" s="16" t="s">
        <v>17</v>
      </c>
      <c r="E20" s="16" t="s">
        <v>31</v>
      </c>
      <c r="F20" s="38"/>
      <c r="G20" s="64">
        <v>90</v>
      </c>
      <c r="H20" s="61" t="s">
        <v>94</v>
      </c>
    </row>
    <row r="21" spans="1:8" ht="14.7" thickBot="1" x14ac:dyDescent="0.6">
      <c r="A21" s="39" t="s">
        <v>211</v>
      </c>
      <c r="B21" s="40" t="s">
        <v>212</v>
      </c>
      <c r="C21" s="41" t="s">
        <v>88</v>
      </c>
      <c r="D21" s="42" t="s">
        <v>17</v>
      </c>
      <c r="E21" s="16" t="s">
        <v>31</v>
      </c>
      <c r="F21" s="43"/>
      <c r="G21" s="65">
        <v>40</v>
      </c>
      <c r="H21" s="62" t="s">
        <v>95</v>
      </c>
    </row>
    <row r="22" spans="1:8" s="20" customFormat="1" x14ac:dyDescent="0.55000000000000004">
      <c r="A22" s="74" t="s">
        <v>73</v>
      </c>
      <c r="B22" s="75" t="s">
        <v>64</v>
      </c>
      <c r="C22" s="70" t="s">
        <v>89</v>
      </c>
      <c r="D22" s="70" t="s">
        <v>17</v>
      </c>
      <c r="E22" s="70" t="s">
        <v>31</v>
      </c>
      <c r="F22" s="76"/>
      <c r="G22" s="72">
        <v>210</v>
      </c>
      <c r="H22" s="73" t="s">
        <v>97</v>
      </c>
    </row>
    <row r="23" spans="1:8" s="20" customFormat="1" x14ac:dyDescent="0.55000000000000004">
      <c r="A23" s="44" t="s">
        <v>72</v>
      </c>
      <c r="B23" s="45" t="s">
        <v>64</v>
      </c>
      <c r="C23" s="46" t="s">
        <v>89</v>
      </c>
      <c r="D23" s="16" t="s">
        <v>17</v>
      </c>
      <c r="E23" s="16" t="s">
        <v>31</v>
      </c>
      <c r="F23" s="18"/>
      <c r="G23" s="64">
        <v>140</v>
      </c>
      <c r="H23" s="61" t="s">
        <v>93</v>
      </c>
    </row>
    <row r="24" spans="1:8" x14ac:dyDescent="0.55000000000000004">
      <c r="A24" s="47" t="s">
        <v>213</v>
      </c>
      <c r="B24" s="45" t="s">
        <v>64</v>
      </c>
      <c r="C24" s="46" t="s">
        <v>89</v>
      </c>
      <c r="D24" s="16" t="s">
        <v>17</v>
      </c>
      <c r="E24" s="16" t="s">
        <v>31</v>
      </c>
      <c r="F24" s="38"/>
      <c r="G24" s="64">
        <v>40</v>
      </c>
      <c r="H24" s="61" t="s">
        <v>192</v>
      </c>
    </row>
    <row r="25" spans="1:8" ht="14.7" thickBot="1" x14ac:dyDescent="0.6">
      <c r="A25" s="48" t="s">
        <v>110</v>
      </c>
      <c r="B25" s="49" t="s">
        <v>66</v>
      </c>
      <c r="C25" s="50" t="s">
        <v>89</v>
      </c>
      <c r="D25" s="42" t="s">
        <v>17</v>
      </c>
      <c r="E25" s="42" t="s">
        <v>31</v>
      </c>
      <c r="F25" s="43"/>
      <c r="G25" s="65">
        <v>40</v>
      </c>
      <c r="H25" s="62" t="s">
        <v>192</v>
      </c>
    </row>
    <row r="26" spans="1:8" x14ac:dyDescent="0.55000000000000004">
      <c r="A26" s="67" t="s">
        <v>116</v>
      </c>
      <c r="B26" s="77" t="s">
        <v>117</v>
      </c>
      <c r="C26" s="69" t="s">
        <v>88</v>
      </c>
      <c r="D26" s="69" t="s">
        <v>21</v>
      </c>
      <c r="E26" s="69" t="s">
        <v>27</v>
      </c>
      <c r="F26" s="71" t="s">
        <v>118</v>
      </c>
      <c r="G26" s="72">
        <v>220</v>
      </c>
      <c r="H26" s="73" t="s">
        <v>97</v>
      </c>
    </row>
    <row r="27" spans="1:8" x14ac:dyDescent="0.55000000000000004">
      <c r="A27" s="54" t="s">
        <v>206</v>
      </c>
      <c r="B27" s="55" t="s">
        <v>200</v>
      </c>
      <c r="C27" s="51" t="s">
        <v>88</v>
      </c>
      <c r="D27" s="51" t="s">
        <v>21</v>
      </c>
      <c r="E27" s="51" t="s">
        <v>27</v>
      </c>
      <c r="F27" s="52" t="s">
        <v>118</v>
      </c>
      <c r="G27" s="64">
        <v>160</v>
      </c>
      <c r="H27" s="61" t="s">
        <v>93</v>
      </c>
    </row>
    <row r="28" spans="1:8" x14ac:dyDescent="0.55000000000000004">
      <c r="A28" s="35" t="s">
        <v>214</v>
      </c>
      <c r="B28" s="36" t="s">
        <v>215</v>
      </c>
      <c r="C28" s="37" t="s">
        <v>88</v>
      </c>
      <c r="D28" s="37" t="s">
        <v>21</v>
      </c>
      <c r="E28" s="37" t="s">
        <v>27</v>
      </c>
      <c r="F28" s="38" t="s">
        <v>118</v>
      </c>
      <c r="G28" s="64">
        <v>100</v>
      </c>
      <c r="H28" s="61" t="s">
        <v>94</v>
      </c>
    </row>
    <row r="29" spans="1:8" ht="14.7" thickBot="1" x14ac:dyDescent="0.6">
      <c r="A29" s="39" t="s">
        <v>101</v>
      </c>
      <c r="B29" s="40" t="s">
        <v>66</v>
      </c>
      <c r="C29" s="41" t="s">
        <v>88</v>
      </c>
      <c r="D29" s="41" t="s">
        <v>21</v>
      </c>
      <c r="E29" s="41" t="s">
        <v>27</v>
      </c>
      <c r="F29" s="43" t="s">
        <v>118</v>
      </c>
      <c r="G29" s="65">
        <v>40</v>
      </c>
      <c r="H29" s="62" t="s">
        <v>95</v>
      </c>
    </row>
    <row r="30" spans="1:8" x14ac:dyDescent="0.55000000000000004">
      <c r="A30" s="67" t="s">
        <v>216</v>
      </c>
      <c r="B30" s="77" t="s">
        <v>67</v>
      </c>
      <c r="C30" s="69" t="s">
        <v>88</v>
      </c>
      <c r="D30" s="69" t="s">
        <v>21</v>
      </c>
      <c r="E30" s="69" t="s">
        <v>27</v>
      </c>
      <c r="F30" s="71" t="s">
        <v>121</v>
      </c>
      <c r="G30" s="72">
        <v>260</v>
      </c>
      <c r="H30" s="73" t="s">
        <v>97</v>
      </c>
    </row>
    <row r="31" spans="1:8" x14ac:dyDescent="0.55000000000000004">
      <c r="A31" s="35" t="s">
        <v>100</v>
      </c>
      <c r="B31" s="36" t="s">
        <v>66</v>
      </c>
      <c r="C31" s="51" t="s">
        <v>88</v>
      </c>
      <c r="D31" s="51" t="s">
        <v>21</v>
      </c>
      <c r="E31" s="51" t="s">
        <v>27</v>
      </c>
      <c r="F31" s="38" t="s">
        <v>121</v>
      </c>
      <c r="G31" s="64">
        <v>160</v>
      </c>
      <c r="H31" s="61" t="s">
        <v>93</v>
      </c>
    </row>
    <row r="32" spans="1:8" x14ac:dyDescent="0.55000000000000004">
      <c r="A32" s="35" t="s">
        <v>218</v>
      </c>
      <c r="B32" s="36" t="s">
        <v>219</v>
      </c>
      <c r="C32" s="37" t="s">
        <v>88</v>
      </c>
      <c r="D32" s="37" t="s">
        <v>21</v>
      </c>
      <c r="E32" s="37" t="s">
        <v>27</v>
      </c>
      <c r="F32" s="38" t="s">
        <v>121</v>
      </c>
      <c r="G32" s="64">
        <v>90</v>
      </c>
      <c r="H32" s="61" t="s">
        <v>94</v>
      </c>
    </row>
    <row r="33" spans="1:8" ht="14.7" thickBot="1" x14ac:dyDescent="0.6">
      <c r="A33" s="39" t="s">
        <v>217</v>
      </c>
      <c r="B33" s="40" t="s">
        <v>67</v>
      </c>
      <c r="C33" s="41" t="s">
        <v>88</v>
      </c>
      <c r="D33" s="41" t="s">
        <v>21</v>
      </c>
      <c r="E33" s="41" t="s">
        <v>27</v>
      </c>
      <c r="F33" s="43" t="s">
        <v>121</v>
      </c>
      <c r="G33" s="65">
        <v>40</v>
      </c>
      <c r="H33" s="62" t="s">
        <v>95</v>
      </c>
    </row>
    <row r="34" spans="1:8" x14ac:dyDescent="0.55000000000000004">
      <c r="A34" s="67" t="s">
        <v>120</v>
      </c>
      <c r="B34" s="77" t="s">
        <v>220</v>
      </c>
      <c r="C34" s="69" t="s">
        <v>88</v>
      </c>
      <c r="D34" s="69" t="s">
        <v>21</v>
      </c>
      <c r="E34" s="69" t="s">
        <v>27</v>
      </c>
      <c r="F34" s="71" t="s">
        <v>79</v>
      </c>
      <c r="G34" s="72">
        <v>230</v>
      </c>
      <c r="H34" s="73" t="s">
        <v>97</v>
      </c>
    </row>
    <row r="35" spans="1:8" x14ac:dyDescent="0.55000000000000004">
      <c r="A35" s="35" t="s">
        <v>119</v>
      </c>
      <c r="B35" s="36" t="s">
        <v>67</v>
      </c>
      <c r="C35" s="51" t="s">
        <v>88</v>
      </c>
      <c r="D35" s="51" t="s">
        <v>21</v>
      </c>
      <c r="E35" s="51" t="s">
        <v>27</v>
      </c>
      <c r="F35" s="52" t="s">
        <v>79</v>
      </c>
      <c r="G35" s="64">
        <v>190</v>
      </c>
      <c r="H35" s="61" t="s">
        <v>93</v>
      </c>
    </row>
    <row r="36" spans="1:8" x14ac:dyDescent="0.55000000000000004">
      <c r="A36" s="35" t="s">
        <v>222</v>
      </c>
      <c r="B36" s="36" t="s">
        <v>223</v>
      </c>
      <c r="C36" s="37" t="s">
        <v>88</v>
      </c>
      <c r="D36" s="37" t="s">
        <v>21</v>
      </c>
      <c r="E36" s="37" t="s">
        <v>27</v>
      </c>
      <c r="F36" s="52" t="s">
        <v>79</v>
      </c>
      <c r="G36" s="64">
        <v>90</v>
      </c>
      <c r="H36" s="61" t="s">
        <v>94</v>
      </c>
    </row>
    <row r="37" spans="1:8" ht="14.7" thickBot="1" x14ac:dyDescent="0.6">
      <c r="A37" s="39" t="s">
        <v>221</v>
      </c>
      <c r="B37" s="40" t="s">
        <v>67</v>
      </c>
      <c r="C37" s="41" t="s">
        <v>88</v>
      </c>
      <c r="D37" s="41" t="s">
        <v>21</v>
      </c>
      <c r="E37" s="41" t="s">
        <v>27</v>
      </c>
      <c r="F37" s="56" t="s">
        <v>79</v>
      </c>
      <c r="G37" s="65">
        <v>40</v>
      </c>
      <c r="H37" s="62" t="s">
        <v>95</v>
      </c>
    </row>
    <row r="38" spans="1:8" x14ac:dyDescent="0.55000000000000004">
      <c r="A38" s="67" t="s">
        <v>224</v>
      </c>
      <c r="B38" s="77" t="s">
        <v>117</v>
      </c>
      <c r="C38" s="69" t="s">
        <v>88</v>
      </c>
      <c r="D38" s="69" t="s">
        <v>21</v>
      </c>
      <c r="E38" s="69" t="s">
        <v>27</v>
      </c>
      <c r="F38" s="71" t="s">
        <v>127</v>
      </c>
      <c r="G38" s="72">
        <v>260</v>
      </c>
      <c r="H38" s="73" t="s">
        <v>97</v>
      </c>
    </row>
    <row r="39" spans="1:8" x14ac:dyDescent="0.55000000000000004">
      <c r="A39" s="35" t="s">
        <v>125</v>
      </c>
      <c r="B39" s="36" t="s">
        <v>225</v>
      </c>
      <c r="C39" s="51" t="s">
        <v>88</v>
      </c>
      <c r="D39" s="51" t="s">
        <v>21</v>
      </c>
      <c r="E39" s="51" t="s">
        <v>27</v>
      </c>
      <c r="F39" s="38" t="s">
        <v>127</v>
      </c>
      <c r="G39" s="64">
        <v>160</v>
      </c>
      <c r="H39" s="61" t="s">
        <v>93</v>
      </c>
    </row>
    <row r="40" spans="1:8" x14ac:dyDescent="0.55000000000000004">
      <c r="A40" s="35" t="s">
        <v>228</v>
      </c>
      <c r="B40" s="36" t="s">
        <v>67</v>
      </c>
      <c r="C40" s="37" t="s">
        <v>88</v>
      </c>
      <c r="D40" s="37" t="s">
        <v>21</v>
      </c>
      <c r="E40" s="37" t="s">
        <v>27</v>
      </c>
      <c r="F40" s="38" t="s">
        <v>127</v>
      </c>
      <c r="G40" s="64">
        <v>90</v>
      </c>
      <c r="H40" s="61" t="s">
        <v>94</v>
      </c>
    </row>
    <row r="41" spans="1:8" ht="14.7" thickBot="1" x14ac:dyDescent="0.6">
      <c r="A41" s="39" t="s">
        <v>226</v>
      </c>
      <c r="B41" s="40" t="s">
        <v>227</v>
      </c>
      <c r="C41" s="41" t="s">
        <v>88</v>
      </c>
      <c r="D41" s="41" t="s">
        <v>21</v>
      </c>
      <c r="E41" s="41" t="s">
        <v>27</v>
      </c>
      <c r="F41" s="43" t="s">
        <v>127</v>
      </c>
      <c r="G41" s="65">
        <v>40</v>
      </c>
      <c r="H41" s="62" t="s">
        <v>95</v>
      </c>
    </row>
    <row r="42" spans="1:8" x14ac:dyDescent="0.55000000000000004">
      <c r="A42" s="67" t="s">
        <v>128</v>
      </c>
      <c r="B42" s="77" t="s">
        <v>219</v>
      </c>
      <c r="C42" s="69" t="s">
        <v>89</v>
      </c>
      <c r="D42" s="69" t="s">
        <v>21</v>
      </c>
      <c r="E42" s="69" t="s">
        <v>27</v>
      </c>
      <c r="F42" s="71" t="s">
        <v>141</v>
      </c>
      <c r="G42" s="72">
        <v>260</v>
      </c>
      <c r="H42" s="73" t="s">
        <v>97</v>
      </c>
    </row>
    <row r="43" spans="1:8" x14ac:dyDescent="0.55000000000000004">
      <c r="A43" s="35" t="s">
        <v>133</v>
      </c>
      <c r="B43" s="36" t="s">
        <v>68</v>
      </c>
      <c r="C43" s="51" t="s">
        <v>89</v>
      </c>
      <c r="D43" s="51" t="s">
        <v>21</v>
      </c>
      <c r="E43" s="51" t="s">
        <v>27</v>
      </c>
      <c r="F43" s="52" t="s">
        <v>141</v>
      </c>
      <c r="G43" s="64">
        <v>160</v>
      </c>
      <c r="H43" s="61" t="s">
        <v>93</v>
      </c>
    </row>
    <row r="44" spans="1:8" x14ac:dyDescent="0.55000000000000004">
      <c r="A44" s="35" t="s">
        <v>229</v>
      </c>
      <c r="B44" s="36" t="s">
        <v>215</v>
      </c>
      <c r="C44" s="51" t="s">
        <v>89</v>
      </c>
      <c r="D44" s="51" t="s">
        <v>21</v>
      </c>
      <c r="E44" s="51" t="s">
        <v>27</v>
      </c>
      <c r="F44" s="52" t="s">
        <v>141</v>
      </c>
      <c r="G44" s="64">
        <v>90</v>
      </c>
      <c r="H44" s="61" t="s">
        <v>94</v>
      </c>
    </row>
    <row r="45" spans="1:8" ht="14.7" thickBot="1" x14ac:dyDescent="0.6">
      <c r="A45" s="39" t="s">
        <v>230</v>
      </c>
      <c r="B45" s="40" t="s">
        <v>70</v>
      </c>
      <c r="C45" s="53" t="s">
        <v>89</v>
      </c>
      <c r="D45" s="53" t="s">
        <v>21</v>
      </c>
      <c r="E45" s="51" t="s">
        <v>27</v>
      </c>
      <c r="F45" s="56" t="s">
        <v>141</v>
      </c>
      <c r="G45" s="65">
        <v>40</v>
      </c>
      <c r="H45" s="62" t="s">
        <v>95</v>
      </c>
    </row>
    <row r="46" spans="1:8" x14ac:dyDescent="0.55000000000000004">
      <c r="A46" s="67" t="s">
        <v>233</v>
      </c>
      <c r="B46" s="77" t="s">
        <v>234</v>
      </c>
      <c r="C46" s="69" t="s">
        <v>89</v>
      </c>
      <c r="D46" s="69" t="s">
        <v>21</v>
      </c>
      <c r="E46" s="69" t="s">
        <v>27</v>
      </c>
      <c r="F46" s="71" t="s">
        <v>142</v>
      </c>
      <c r="G46" s="72">
        <v>200</v>
      </c>
      <c r="H46" s="73" t="s">
        <v>97</v>
      </c>
    </row>
    <row r="47" spans="1:8" x14ac:dyDescent="0.55000000000000004">
      <c r="A47" s="35" t="s">
        <v>129</v>
      </c>
      <c r="B47" s="36" t="s">
        <v>231</v>
      </c>
      <c r="C47" s="51" t="s">
        <v>89</v>
      </c>
      <c r="D47" s="51" t="s">
        <v>21</v>
      </c>
      <c r="E47" s="51" t="s">
        <v>27</v>
      </c>
      <c r="F47" s="38" t="s">
        <v>142</v>
      </c>
      <c r="G47" s="64">
        <v>190</v>
      </c>
      <c r="H47" s="61" t="s">
        <v>93</v>
      </c>
    </row>
    <row r="48" spans="1:8" x14ac:dyDescent="0.55000000000000004">
      <c r="A48" s="35" t="s">
        <v>232</v>
      </c>
      <c r="B48" s="36" t="s">
        <v>203</v>
      </c>
      <c r="C48" s="51" t="s">
        <v>89</v>
      </c>
      <c r="D48" s="51" t="s">
        <v>21</v>
      </c>
      <c r="E48" s="51" t="s">
        <v>27</v>
      </c>
      <c r="F48" s="38" t="s">
        <v>142</v>
      </c>
      <c r="G48" s="64">
        <v>120</v>
      </c>
      <c r="H48" s="61" t="s">
        <v>94</v>
      </c>
    </row>
    <row r="49" spans="1:8" ht="14.7" thickBot="1" x14ac:dyDescent="0.6">
      <c r="A49" s="85" t="s">
        <v>235</v>
      </c>
      <c r="B49" s="86" t="s">
        <v>67</v>
      </c>
      <c r="C49" s="53" t="s">
        <v>89</v>
      </c>
      <c r="D49" s="53" t="s">
        <v>21</v>
      </c>
      <c r="E49" s="51" t="s">
        <v>27</v>
      </c>
      <c r="F49" s="87" t="s">
        <v>142</v>
      </c>
      <c r="G49" s="64">
        <v>40</v>
      </c>
      <c r="H49" s="62" t="s">
        <v>95</v>
      </c>
    </row>
    <row r="50" spans="1:8" x14ac:dyDescent="0.55000000000000004">
      <c r="A50" s="67" t="s">
        <v>135</v>
      </c>
      <c r="B50" s="77" t="s">
        <v>231</v>
      </c>
      <c r="C50" s="69" t="s">
        <v>89</v>
      </c>
      <c r="D50" s="69" t="s">
        <v>21</v>
      </c>
      <c r="E50" s="69" t="s">
        <v>27</v>
      </c>
      <c r="F50" s="71" t="s">
        <v>143</v>
      </c>
      <c r="G50" s="89">
        <v>220</v>
      </c>
      <c r="H50" s="73" t="s">
        <v>97</v>
      </c>
    </row>
    <row r="51" spans="1:8" x14ac:dyDescent="0.55000000000000004">
      <c r="A51" s="35" t="s">
        <v>237</v>
      </c>
      <c r="B51" s="36" t="s">
        <v>238</v>
      </c>
      <c r="C51" s="51" t="s">
        <v>89</v>
      </c>
      <c r="D51" s="51" t="s">
        <v>21</v>
      </c>
      <c r="E51" s="51" t="s">
        <v>27</v>
      </c>
      <c r="F51" s="38" t="s">
        <v>143</v>
      </c>
      <c r="G51" s="88">
        <v>130</v>
      </c>
      <c r="H51" s="61" t="s">
        <v>93</v>
      </c>
    </row>
    <row r="52" spans="1:8" x14ac:dyDescent="0.55000000000000004">
      <c r="A52" s="35" t="s">
        <v>236</v>
      </c>
      <c r="B52" s="36" t="s">
        <v>225</v>
      </c>
      <c r="C52" s="51" t="s">
        <v>89</v>
      </c>
      <c r="D52" s="51" t="s">
        <v>21</v>
      </c>
      <c r="E52" s="51" t="s">
        <v>27</v>
      </c>
      <c r="F52" s="38" t="s">
        <v>143</v>
      </c>
      <c r="G52" s="88">
        <v>100</v>
      </c>
      <c r="H52" s="61" t="s">
        <v>94</v>
      </c>
    </row>
    <row r="53" spans="1:8" ht="14.7" thickBot="1" x14ac:dyDescent="0.6">
      <c r="A53" s="39" t="s">
        <v>131</v>
      </c>
      <c r="B53" s="40" t="s">
        <v>65</v>
      </c>
      <c r="C53" s="53" t="s">
        <v>89</v>
      </c>
      <c r="D53" s="53" t="s">
        <v>21</v>
      </c>
      <c r="E53" s="51" t="s">
        <v>27</v>
      </c>
      <c r="F53" s="43" t="s">
        <v>143</v>
      </c>
      <c r="G53" s="90">
        <v>70</v>
      </c>
      <c r="H53" s="62" t="s">
        <v>95</v>
      </c>
    </row>
    <row r="54" spans="1:8" x14ac:dyDescent="0.55000000000000004">
      <c r="A54" s="81" t="s">
        <v>239</v>
      </c>
      <c r="B54" s="82" t="s">
        <v>115</v>
      </c>
      <c r="C54" s="69" t="s">
        <v>89</v>
      </c>
      <c r="D54" s="69" t="s">
        <v>21</v>
      </c>
      <c r="E54" s="69" t="s">
        <v>27</v>
      </c>
      <c r="F54" s="83" t="s">
        <v>144</v>
      </c>
      <c r="G54" s="84">
        <v>230</v>
      </c>
      <c r="H54" s="73" t="s">
        <v>97</v>
      </c>
    </row>
    <row r="55" spans="1:8" x14ac:dyDescent="0.55000000000000004">
      <c r="A55" s="35" t="s">
        <v>134</v>
      </c>
      <c r="B55" s="36" t="s">
        <v>190</v>
      </c>
      <c r="C55" s="51" t="s">
        <v>89</v>
      </c>
      <c r="D55" s="51" t="s">
        <v>21</v>
      </c>
      <c r="E55" s="51" t="s">
        <v>27</v>
      </c>
      <c r="F55" s="52" t="s">
        <v>144</v>
      </c>
      <c r="G55" s="64">
        <v>190</v>
      </c>
      <c r="H55" s="61" t="s">
        <v>93</v>
      </c>
    </row>
    <row r="56" spans="1:8" x14ac:dyDescent="0.55000000000000004">
      <c r="A56" s="35" t="s">
        <v>241</v>
      </c>
      <c r="B56" s="36" t="s">
        <v>65</v>
      </c>
      <c r="C56" s="51" t="s">
        <v>89</v>
      </c>
      <c r="D56" s="51" t="s">
        <v>21</v>
      </c>
      <c r="E56" s="51" t="s">
        <v>27</v>
      </c>
      <c r="F56" s="52" t="s">
        <v>144</v>
      </c>
      <c r="G56" s="64">
        <v>90</v>
      </c>
      <c r="H56" s="61" t="s">
        <v>94</v>
      </c>
    </row>
    <row r="57" spans="1:8" ht="14.7" thickBot="1" x14ac:dyDescent="0.6">
      <c r="A57" s="39" t="s">
        <v>240</v>
      </c>
      <c r="B57" s="40" t="s">
        <v>68</v>
      </c>
      <c r="C57" s="53" t="s">
        <v>89</v>
      </c>
      <c r="D57" s="53" t="s">
        <v>21</v>
      </c>
      <c r="E57" s="51" t="s">
        <v>27</v>
      </c>
      <c r="F57" s="56" t="s">
        <v>144</v>
      </c>
      <c r="G57" s="65">
        <v>40</v>
      </c>
      <c r="H57" s="62" t="s">
        <v>95</v>
      </c>
    </row>
    <row r="58" spans="1:8" x14ac:dyDescent="0.55000000000000004">
      <c r="A58" s="67" t="s">
        <v>139</v>
      </c>
      <c r="B58" s="77" t="s">
        <v>65</v>
      </c>
      <c r="C58" s="69" t="s">
        <v>89</v>
      </c>
      <c r="D58" s="69" t="s">
        <v>21</v>
      </c>
      <c r="E58" s="69" t="s">
        <v>27</v>
      </c>
      <c r="F58" s="71" t="s">
        <v>145</v>
      </c>
      <c r="G58" s="72">
        <v>260</v>
      </c>
      <c r="H58" s="73" t="s">
        <v>97</v>
      </c>
    </row>
    <row r="59" spans="1:8" x14ac:dyDescent="0.55000000000000004">
      <c r="A59" s="35" t="s">
        <v>137</v>
      </c>
      <c r="B59" s="36" t="s">
        <v>242</v>
      </c>
      <c r="C59" s="51" t="s">
        <v>89</v>
      </c>
      <c r="D59" s="51" t="s">
        <v>21</v>
      </c>
      <c r="E59" s="51" t="s">
        <v>27</v>
      </c>
      <c r="F59" s="38" t="s">
        <v>145</v>
      </c>
      <c r="G59" s="64">
        <v>160</v>
      </c>
      <c r="H59" s="61" t="s">
        <v>93</v>
      </c>
    </row>
    <row r="60" spans="1:8" x14ac:dyDescent="0.55000000000000004">
      <c r="A60" s="35" t="s">
        <v>243</v>
      </c>
      <c r="B60" s="36" t="s">
        <v>68</v>
      </c>
      <c r="C60" s="51" t="s">
        <v>89</v>
      </c>
      <c r="D60" s="51" t="s">
        <v>21</v>
      </c>
      <c r="E60" s="51" t="s">
        <v>27</v>
      </c>
      <c r="F60" s="38" t="s">
        <v>145</v>
      </c>
      <c r="G60" s="64">
        <v>90</v>
      </c>
      <c r="H60" s="61" t="s">
        <v>94</v>
      </c>
    </row>
    <row r="61" spans="1:8" ht="14.7" thickBot="1" x14ac:dyDescent="0.6">
      <c r="A61" s="39" t="s">
        <v>244</v>
      </c>
      <c r="B61" s="40" t="s">
        <v>115</v>
      </c>
      <c r="C61" s="53" t="s">
        <v>89</v>
      </c>
      <c r="D61" s="53" t="s">
        <v>21</v>
      </c>
      <c r="E61" s="51" t="s">
        <v>27</v>
      </c>
      <c r="F61" s="43" t="s">
        <v>145</v>
      </c>
      <c r="G61" s="65">
        <v>40</v>
      </c>
      <c r="H61" s="62" t="s">
        <v>95</v>
      </c>
    </row>
    <row r="62" spans="1:8" x14ac:dyDescent="0.55000000000000004">
      <c r="A62" s="67" t="s">
        <v>146</v>
      </c>
      <c r="B62" s="77" t="s">
        <v>247</v>
      </c>
      <c r="C62" s="69" t="s">
        <v>88</v>
      </c>
      <c r="D62" s="69" t="s">
        <v>21</v>
      </c>
      <c r="E62" s="69" t="s">
        <v>30</v>
      </c>
      <c r="F62" s="71" t="s">
        <v>158</v>
      </c>
      <c r="G62" s="72">
        <v>190</v>
      </c>
      <c r="H62" s="73" t="s">
        <v>97</v>
      </c>
    </row>
    <row r="63" spans="1:8" x14ac:dyDescent="0.55000000000000004">
      <c r="A63" s="54" t="s">
        <v>147</v>
      </c>
      <c r="B63" s="55" t="s">
        <v>140</v>
      </c>
      <c r="C63" s="51" t="s">
        <v>88</v>
      </c>
      <c r="D63" s="51" t="s">
        <v>21</v>
      </c>
      <c r="E63" s="51" t="s">
        <v>30</v>
      </c>
      <c r="F63" s="52" t="s">
        <v>158</v>
      </c>
      <c r="G63" s="66">
        <v>150</v>
      </c>
      <c r="H63" s="61" t="s">
        <v>93</v>
      </c>
    </row>
    <row r="64" spans="1:8" x14ac:dyDescent="0.55000000000000004">
      <c r="A64" s="35" t="s">
        <v>113</v>
      </c>
      <c r="B64" s="36" t="s">
        <v>114</v>
      </c>
      <c r="C64" s="37" t="s">
        <v>88</v>
      </c>
      <c r="D64" s="37" t="s">
        <v>21</v>
      </c>
      <c r="E64" s="37" t="s">
        <v>30</v>
      </c>
      <c r="F64" s="38" t="s">
        <v>158</v>
      </c>
      <c r="G64" s="64">
        <v>140</v>
      </c>
      <c r="H64" s="61" t="s">
        <v>94</v>
      </c>
    </row>
    <row r="65" spans="1:8" ht="14.7" thickBot="1" x14ac:dyDescent="0.6">
      <c r="A65" s="39" t="s">
        <v>245</v>
      </c>
      <c r="B65" s="40" t="s">
        <v>246</v>
      </c>
      <c r="C65" s="41" t="s">
        <v>88</v>
      </c>
      <c r="D65" s="41" t="s">
        <v>21</v>
      </c>
      <c r="E65" s="41" t="s">
        <v>30</v>
      </c>
      <c r="F65" s="43" t="s">
        <v>158</v>
      </c>
      <c r="G65" s="65">
        <v>40</v>
      </c>
      <c r="H65" s="62" t="s">
        <v>95</v>
      </c>
    </row>
    <row r="66" spans="1:8" x14ac:dyDescent="0.55000000000000004">
      <c r="A66" s="67" t="s">
        <v>148</v>
      </c>
      <c r="B66" s="77" t="s">
        <v>68</v>
      </c>
      <c r="C66" s="69" t="s">
        <v>88</v>
      </c>
      <c r="D66" s="69" t="s">
        <v>21</v>
      </c>
      <c r="E66" s="69" t="s">
        <v>30</v>
      </c>
      <c r="F66" s="71" t="s">
        <v>159</v>
      </c>
      <c r="G66" s="72"/>
      <c r="H66" s="73" t="s">
        <v>97</v>
      </c>
    </row>
    <row r="67" spans="1:8" x14ac:dyDescent="0.55000000000000004">
      <c r="A67" s="35"/>
      <c r="B67" s="36"/>
      <c r="C67" s="51" t="s">
        <v>88</v>
      </c>
      <c r="D67" s="51" t="s">
        <v>21</v>
      </c>
      <c r="E67" s="51" t="s">
        <v>30</v>
      </c>
      <c r="F67" s="38" t="s">
        <v>159</v>
      </c>
      <c r="G67" s="64"/>
      <c r="H67" s="61"/>
    </row>
    <row r="68" spans="1:8" x14ac:dyDescent="0.55000000000000004">
      <c r="A68" s="35"/>
      <c r="B68" s="36"/>
      <c r="C68" s="37" t="s">
        <v>88</v>
      </c>
      <c r="D68" s="37" t="s">
        <v>21</v>
      </c>
      <c r="E68" s="37" t="s">
        <v>30</v>
      </c>
      <c r="F68" s="38" t="s">
        <v>159</v>
      </c>
      <c r="G68" s="64"/>
      <c r="H68" s="61"/>
    </row>
    <row r="69" spans="1:8" ht="14.7" thickBot="1" x14ac:dyDescent="0.6">
      <c r="A69" s="39"/>
      <c r="B69" s="40"/>
      <c r="C69" s="41" t="s">
        <v>88</v>
      </c>
      <c r="D69" s="41" t="s">
        <v>21</v>
      </c>
      <c r="E69" s="41" t="s">
        <v>30</v>
      </c>
      <c r="F69" s="43" t="s">
        <v>159</v>
      </c>
      <c r="G69" s="65"/>
      <c r="H69" s="62"/>
    </row>
    <row r="70" spans="1:8" x14ac:dyDescent="0.55000000000000004">
      <c r="A70" s="67" t="s">
        <v>152</v>
      </c>
      <c r="B70" s="77" t="s">
        <v>69</v>
      </c>
      <c r="C70" s="69" t="s">
        <v>88</v>
      </c>
      <c r="D70" s="69" t="s">
        <v>21</v>
      </c>
      <c r="E70" s="69" t="s">
        <v>30</v>
      </c>
      <c r="F70" s="71" t="s">
        <v>160</v>
      </c>
      <c r="G70" s="72">
        <v>220</v>
      </c>
      <c r="H70" s="73" t="s">
        <v>97</v>
      </c>
    </row>
    <row r="71" spans="1:8" x14ac:dyDescent="0.55000000000000004">
      <c r="A71" s="35" t="s">
        <v>248</v>
      </c>
      <c r="B71" s="36" t="s">
        <v>124</v>
      </c>
      <c r="C71" s="51" t="s">
        <v>88</v>
      </c>
      <c r="D71" s="51" t="s">
        <v>21</v>
      </c>
      <c r="E71" s="51" t="s">
        <v>30</v>
      </c>
      <c r="F71" s="52" t="s">
        <v>160</v>
      </c>
      <c r="G71" s="64">
        <v>140</v>
      </c>
      <c r="H71" s="61" t="s">
        <v>93</v>
      </c>
    </row>
    <row r="72" spans="1:8" x14ac:dyDescent="0.55000000000000004">
      <c r="A72" s="35"/>
      <c r="B72" s="36"/>
      <c r="C72" s="37" t="s">
        <v>88</v>
      </c>
      <c r="D72" s="37" t="s">
        <v>21</v>
      </c>
      <c r="E72" s="37" t="s">
        <v>30</v>
      </c>
      <c r="F72" s="52" t="s">
        <v>160</v>
      </c>
      <c r="G72" s="64"/>
      <c r="H72" s="61"/>
    </row>
    <row r="73" spans="1:8" ht="14.7" thickBot="1" x14ac:dyDescent="0.6">
      <c r="A73" s="39"/>
      <c r="B73" s="40"/>
      <c r="C73" s="41" t="s">
        <v>88</v>
      </c>
      <c r="D73" s="41" t="s">
        <v>21</v>
      </c>
      <c r="E73" s="41" t="s">
        <v>30</v>
      </c>
      <c r="F73" s="56" t="s">
        <v>160</v>
      </c>
      <c r="G73" s="65"/>
      <c r="H73" s="62"/>
    </row>
    <row r="74" spans="1:8" x14ac:dyDescent="0.55000000000000004">
      <c r="A74" s="67" t="s">
        <v>102</v>
      </c>
      <c r="B74" s="77" t="s">
        <v>66</v>
      </c>
      <c r="C74" s="69" t="s">
        <v>88</v>
      </c>
      <c r="D74" s="69" t="s">
        <v>21</v>
      </c>
      <c r="E74" s="69" t="s">
        <v>30</v>
      </c>
      <c r="F74" s="71" t="s">
        <v>161</v>
      </c>
      <c r="G74" s="72">
        <v>230</v>
      </c>
      <c r="H74" s="73" t="s">
        <v>97</v>
      </c>
    </row>
    <row r="75" spans="1:8" x14ac:dyDescent="0.55000000000000004">
      <c r="A75" s="35" t="s">
        <v>157</v>
      </c>
      <c r="B75" s="36" t="s">
        <v>249</v>
      </c>
      <c r="C75" s="51" t="s">
        <v>88</v>
      </c>
      <c r="D75" s="51" t="s">
        <v>21</v>
      </c>
      <c r="E75" s="51" t="s">
        <v>30</v>
      </c>
      <c r="F75" s="38" t="s">
        <v>161</v>
      </c>
      <c r="G75" s="64">
        <v>190</v>
      </c>
      <c r="H75" s="61" t="s">
        <v>93</v>
      </c>
    </row>
    <row r="76" spans="1:8" x14ac:dyDescent="0.55000000000000004">
      <c r="A76" s="35" t="s">
        <v>123</v>
      </c>
      <c r="B76" s="36" t="s">
        <v>124</v>
      </c>
      <c r="C76" s="37" t="s">
        <v>88</v>
      </c>
      <c r="D76" s="37" t="s">
        <v>21</v>
      </c>
      <c r="E76" s="37" t="s">
        <v>30</v>
      </c>
      <c r="F76" s="38" t="s">
        <v>161</v>
      </c>
      <c r="G76" s="64">
        <v>90</v>
      </c>
      <c r="H76" s="61" t="s">
        <v>94</v>
      </c>
    </row>
    <row r="77" spans="1:8" ht="14.7" thickBot="1" x14ac:dyDescent="0.6">
      <c r="A77" s="39" t="s">
        <v>122</v>
      </c>
      <c r="B77" s="40" t="s">
        <v>223</v>
      </c>
      <c r="C77" s="41" t="s">
        <v>88</v>
      </c>
      <c r="D77" s="41" t="s">
        <v>21</v>
      </c>
      <c r="E77" s="41" t="s">
        <v>30</v>
      </c>
      <c r="F77" s="43" t="s">
        <v>161</v>
      </c>
      <c r="G77" s="65">
        <v>40</v>
      </c>
      <c r="H77" s="62" t="s">
        <v>95</v>
      </c>
    </row>
    <row r="78" spans="1:8" x14ac:dyDescent="0.55000000000000004">
      <c r="A78" s="67" t="s">
        <v>156</v>
      </c>
      <c r="B78" s="77" t="s">
        <v>66</v>
      </c>
      <c r="C78" s="69" t="s">
        <v>88</v>
      </c>
      <c r="D78" s="69" t="s">
        <v>21</v>
      </c>
      <c r="E78" s="69" t="s">
        <v>30</v>
      </c>
      <c r="F78" s="71" t="s">
        <v>162</v>
      </c>
      <c r="G78" s="72">
        <v>220</v>
      </c>
      <c r="H78" s="73" t="s">
        <v>97</v>
      </c>
    </row>
    <row r="79" spans="1:8" x14ac:dyDescent="0.55000000000000004">
      <c r="A79" s="35" t="s">
        <v>126</v>
      </c>
      <c r="B79" s="36" t="s">
        <v>66</v>
      </c>
      <c r="C79" s="51" t="s">
        <v>88</v>
      </c>
      <c r="D79" s="51" t="s">
        <v>21</v>
      </c>
      <c r="E79" s="51" t="s">
        <v>30</v>
      </c>
      <c r="F79" s="38" t="s">
        <v>162</v>
      </c>
      <c r="G79" s="64">
        <v>140</v>
      </c>
      <c r="H79" s="61" t="s">
        <v>93</v>
      </c>
    </row>
    <row r="80" spans="1:8" x14ac:dyDescent="0.55000000000000004">
      <c r="A80" s="35"/>
      <c r="B80" s="36"/>
      <c r="C80" s="37" t="s">
        <v>88</v>
      </c>
      <c r="D80" s="37" t="s">
        <v>21</v>
      </c>
      <c r="E80" s="37" t="s">
        <v>30</v>
      </c>
      <c r="F80" s="38" t="s">
        <v>162</v>
      </c>
      <c r="G80" s="64"/>
      <c r="H80" s="61"/>
    </row>
    <row r="81" spans="1:8" ht="14.7" thickBot="1" x14ac:dyDescent="0.6">
      <c r="A81" s="39"/>
      <c r="B81" s="40"/>
      <c r="C81" s="41" t="s">
        <v>88</v>
      </c>
      <c r="D81" s="41" t="s">
        <v>21</v>
      </c>
      <c r="E81" s="41" t="s">
        <v>30</v>
      </c>
      <c r="F81" s="43" t="s">
        <v>162</v>
      </c>
      <c r="G81" s="65"/>
      <c r="H81" s="62"/>
    </row>
    <row r="82" spans="1:8" x14ac:dyDescent="0.55000000000000004">
      <c r="A82" s="67" t="s">
        <v>163</v>
      </c>
      <c r="B82" s="77" t="s">
        <v>70</v>
      </c>
      <c r="C82" s="69" t="s">
        <v>89</v>
      </c>
      <c r="D82" s="69" t="s">
        <v>21</v>
      </c>
      <c r="E82" s="69" t="s">
        <v>30</v>
      </c>
      <c r="F82" s="71" t="s">
        <v>78</v>
      </c>
      <c r="G82" s="72">
        <v>250</v>
      </c>
      <c r="H82" s="73" t="s">
        <v>97</v>
      </c>
    </row>
    <row r="83" spans="1:8" x14ac:dyDescent="0.55000000000000004">
      <c r="A83" s="35" t="s">
        <v>164</v>
      </c>
      <c r="B83" s="36" t="s">
        <v>117</v>
      </c>
      <c r="C83" s="51" t="s">
        <v>89</v>
      </c>
      <c r="D83" s="51" t="s">
        <v>21</v>
      </c>
      <c r="E83" s="51" t="s">
        <v>30</v>
      </c>
      <c r="F83" s="38" t="s">
        <v>78</v>
      </c>
      <c r="G83" s="64">
        <v>150</v>
      </c>
      <c r="H83" s="61" t="s">
        <v>93</v>
      </c>
    </row>
    <row r="84" spans="1:8" x14ac:dyDescent="0.55000000000000004">
      <c r="A84" s="35" t="s">
        <v>251</v>
      </c>
      <c r="B84" s="36" t="s">
        <v>252</v>
      </c>
      <c r="C84" s="37" t="s">
        <v>89</v>
      </c>
      <c r="D84" s="37" t="s">
        <v>21</v>
      </c>
      <c r="E84" s="37" t="s">
        <v>30</v>
      </c>
      <c r="F84" s="38" t="s">
        <v>78</v>
      </c>
      <c r="G84" s="64">
        <v>80</v>
      </c>
      <c r="H84" s="61" t="s">
        <v>94</v>
      </c>
    </row>
    <row r="85" spans="1:8" ht="14.7" thickBot="1" x14ac:dyDescent="0.6">
      <c r="A85" s="39" t="s">
        <v>250</v>
      </c>
      <c r="B85" s="40" t="s">
        <v>220</v>
      </c>
      <c r="C85" s="41" t="s">
        <v>89</v>
      </c>
      <c r="D85" s="41" t="s">
        <v>21</v>
      </c>
      <c r="E85" s="41" t="s">
        <v>30</v>
      </c>
      <c r="F85" s="43" t="s">
        <v>78</v>
      </c>
      <c r="G85" s="65">
        <v>40</v>
      </c>
      <c r="H85" s="62" t="s">
        <v>95</v>
      </c>
    </row>
    <row r="86" spans="1:8" x14ac:dyDescent="0.55000000000000004">
      <c r="A86" s="67" t="s">
        <v>130</v>
      </c>
      <c r="B86" s="77" t="s">
        <v>219</v>
      </c>
      <c r="C86" s="69" t="s">
        <v>89</v>
      </c>
      <c r="D86" s="69" t="s">
        <v>21</v>
      </c>
      <c r="E86" s="69" t="s">
        <v>30</v>
      </c>
      <c r="F86" s="71" t="s">
        <v>79</v>
      </c>
      <c r="G86" s="72">
        <v>260</v>
      </c>
      <c r="H86" s="73" t="s">
        <v>97</v>
      </c>
    </row>
    <row r="87" spans="1:8" x14ac:dyDescent="0.55000000000000004">
      <c r="A87" s="35" t="s">
        <v>253</v>
      </c>
      <c r="B87" s="36" t="s">
        <v>124</v>
      </c>
      <c r="C87" s="51" t="s">
        <v>89</v>
      </c>
      <c r="D87" s="51" t="s">
        <v>21</v>
      </c>
      <c r="E87" s="51" t="s">
        <v>30</v>
      </c>
      <c r="F87" s="38" t="s">
        <v>79</v>
      </c>
      <c r="G87" s="64">
        <v>160</v>
      </c>
      <c r="H87" s="61" t="s">
        <v>93</v>
      </c>
    </row>
    <row r="88" spans="1:8" x14ac:dyDescent="0.55000000000000004">
      <c r="A88" s="35" t="s">
        <v>132</v>
      </c>
      <c r="B88" s="36" t="s">
        <v>117</v>
      </c>
      <c r="C88" s="37" t="s">
        <v>89</v>
      </c>
      <c r="D88" s="37" t="s">
        <v>21</v>
      </c>
      <c r="E88" s="37" t="s">
        <v>30</v>
      </c>
      <c r="F88" s="38" t="s">
        <v>79</v>
      </c>
      <c r="G88" s="64">
        <v>90</v>
      </c>
      <c r="H88" s="61" t="s">
        <v>94</v>
      </c>
    </row>
    <row r="89" spans="1:8" ht="14.7" thickBot="1" x14ac:dyDescent="0.6">
      <c r="A89" s="39" t="s">
        <v>167</v>
      </c>
      <c r="B89" s="40" t="s">
        <v>252</v>
      </c>
      <c r="C89" s="41" t="s">
        <v>89</v>
      </c>
      <c r="D89" s="41" t="s">
        <v>21</v>
      </c>
      <c r="E89" s="41" t="s">
        <v>30</v>
      </c>
      <c r="F89" s="43" t="s">
        <v>79</v>
      </c>
      <c r="G89" s="65">
        <v>40</v>
      </c>
      <c r="H89" s="62" t="s">
        <v>95</v>
      </c>
    </row>
    <row r="90" spans="1:8" x14ac:dyDescent="0.55000000000000004">
      <c r="A90" s="67" t="s">
        <v>170</v>
      </c>
      <c r="B90" s="77" t="s">
        <v>115</v>
      </c>
      <c r="C90" s="69" t="s">
        <v>89</v>
      </c>
      <c r="D90" s="69" t="s">
        <v>21</v>
      </c>
      <c r="E90" s="69" t="s">
        <v>30</v>
      </c>
      <c r="F90" s="71" t="s">
        <v>80</v>
      </c>
      <c r="G90" s="72">
        <v>260</v>
      </c>
      <c r="H90" s="73" t="s">
        <v>97</v>
      </c>
    </row>
    <row r="91" spans="1:8" x14ac:dyDescent="0.55000000000000004">
      <c r="A91" s="35" t="s">
        <v>171</v>
      </c>
      <c r="B91" s="36" t="s">
        <v>238</v>
      </c>
      <c r="C91" s="51" t="s">
        <v>89</v>
      </c>
      <c r="D91" s="51" t="s">
        <v>21</v>
      </c>
      <c r="E91" s="51" t="s">
        <v>30</v>
      </c>
      <c r="F91" s="38" t="s">
        <v>80</v>
      </c>
      <c r="G91" s="64">
        <v>160</v>
      </c>
      <c r="H91" s="61" t="s">
        <v>93</v>
      </c>
    </row>
    <row r="92" spans="1:8" x14ac:dyDescent="0.55000000000000004">
      <c r="A92" s="35" t="s">
        <v>138</v>
      </c>
      <c r="B92" s="36" t="s">
        <v>225</v>
      </c>
      <c r="C92" s="37" t="s">
        <v>89</v>
      </c>
      <c r="D92" s="37" t="s">
        <v>21</v>
      </c>
      <c r="E92" s="37" t="s">
        <v>30</v>
      </c>
      <c r="F92" s="38" t="s">
        <v>80</v>
      </c>
      <c r="G92" s="64">
        <v>90</v>
      </c>
      <c r="H92" s="61" t="s">
        <v>94</v>
      </c>
    </row>
    <row r="93" spans="1:8" ht="14.7" thickBot="1" x14ac:dyDescent="0.6">
      <c r="A93" s="39" t="s">
        <v>254</v>
      </c>
      <c r="B93" s="40" t="s">
        <v>111</v>
      </c>
      <c r="C93" s="41" t="s">
        <v>89</v>
      </c>
      <c r="D93" s="41" t="s">
        <v>21</v>
      </c>
      <c r="E93" s="41" t="s">
        <v>30</v>
      </c>
      <c r="F93" s="43" t="s">
        <v>80</v>
      </c>
      <c r="G93" s="65">
        <v>40</v>
      </c>
      <c r="H93" s="62" t="s">
        <v>95</v>
      </c>
    </row>
    <row r="94" spans="1:8" x14ac:dyDescent="0.55000000000000004">
      <c r="A94" s="67" t="s">
        <v>166</v>
      </c>
      <c r="B94" s="77" t="s">
        <v>238</v>
      </c>
      <c r="C94" s="69" t="s">
        <v>89</v>
      </c>
      <c r="D94" s="69" t="s">
        <v>21</v>
      </c>
      <c r="E94" s="69" t="s">
        <v>30</v>
      </c>
      <c r="F94" s="71" t="s">
        <v>176</v>
      </c>
      <c r="G94" s="72">
        <v>230</v>
      </c>
      <c r="H94" s="73" t="s">
        <v>97</v>
      </c>
    </row>
    <row r="95" spans="1:8" x14ac:dyDescent="0.55000000000000004">
      <c r="A95" s="35" t="s">
        <v>174</v>
      </c>
      <c r="B95" s="36" t="s">
        <v>67</v>
      </c>
      <c r="C95" s="37" t="s">
        <v>89</v>
      </c>
      <c r="D95" s="37" t="s">
        <v>21</v>
      </c>
      <c r="E95" s="37" t="s">
        <v>30</v>
      </c>
      <c r="F95" s="38" t="s">
        <v>176</v>
      </c>
      <c r="G95" s="64">
        <v>150</v>
      </c>
      <c r="H95" s="61" t="s">
        <v>93</v>
      </c>
    </row>
    <row r="96" spans="1:8" x14ac:dyDescent="0.55000000000000004">
      <c r="A96" s="35" t="s">
        <v>136</v>
      </c>
      <c r="B96" s="36" t="s">
        <v>252</v>
      </c>
      <c r="C96" s="51" t="s">
        <v>89</v>
      </c>
      <c r="D96" s="51" t="s">
        <v>21</v>
      </c>
      <c r="E96" s="51" t="s">
        <v>30</v>
      </c>
      <c r="F96" s="38" t="s">
        <v>176</v>
      </c>
      <c r="G96" s="64">
        <v>120</v>
      </c>
      <c r="H96" s="61" t="s">
        <v>94</v>
      </c>
    </row>
    <row r="97" spans="1:8" ht="14.7" thickBot="1" x14ac:dyDescent="0.6">
      <c r="A97" s="39" t="s">
        <v>255</v>
      </c>
      <c r="B97" s="40" t="s">
        <v>69</v>
      </c>
      <c r="C97" s="41" t="s">
        <v>89</v>
      </c>
      <c r="D97" s="41" t="s">
        <v>21</v>
      </c>
      <c r="E97" s="41" t="s">
        <v>30</v>
      </c>
      <c r="F97" s="43" t="s">
        <v>176</v>
      </c>
      <c r="G97" s="65">
        <v>40</v>
      </c>
      <c r="H97" s="62" t="s">
        <v>95</v>
      </c>
    </row>
    <row r="98" spans="1:8" x14ac:dyDescent="0.55000000000000004">
      <c r="A98" s="67" t="s">
        <v>256</v>
      </c>
      <c r="B98" s="77" t="s">
        <v>70</v>
      </c>
      <c r="C98" s="69" t="s">
        <v>89</v>
      </c>
      <c r="D98" s="69" t="s">
        <v>21</v>
      </c>
      <c r="E98" s="69" t="s">
        <v>30</v>
      </c>
      <c r="F98" s="71" t="s">
        <v>177</v>
      </c>
      <c r="G98" s="72">
        <v>200</v>
      </c>
      <c r="H98" s="73" t="s">
        <v>97</v>
      </c>
    </row>
    <row r="99" spans="1:8" x14ac:dyDescent="0.55000000000000004">
      <c r="A99" s="35" t="s">
        <v>179</v>
      </c>
      <c r="B99" s="36" t="s">
        <v>67</v>
      </c>
      <c r="C99" s="51" t="s">
        <v>89</v>
      </c>
      <c r="D99" s="51" t="s">
        <v>21</v>
      </c>
      <c r="E99" s="51" t="s">
        <v>30</v>
      </c>
      <c r="F99" s="38" t="s">
        <v>177</v>
      </c>
      <c r="G99" s="64">
        <v>190</v>
      </c>
      <c r="H99" s="61" t="s">
        <v>93</v>
      </c>
    </row>
    <row r="100" spans="1:8" x14ac:dyDescent="0.55000000000000004">
      <c r="A100" s="35" t="s">
        <v>175</v>
      </c>
      <c r="B100" s="36" t="s">
        <v>215</v>
      </c>
      <c r="C100" s="37" t="s">
        <v>89</v>
      </c>
      <c r="D100" s="37" t="s">
        <v>21</v>
      </c>
      <c r="E100" s="37" t="s">
        <v>30</v>
      </c>
      <c r="F100" s="38" t="s">
        <v>177</v>
      </c>
      <c r="G100" s="64">
        <v>90</v>
      </c>
      <c r="H100" s="61" t="s">
        <v>94</v>
      </c>
    </row>
    <row r="101" spans="1:8" ht="14.7" thickBot="1" x14ac:dyDescent="0.6">
      <c r="A101" s="39" t="s">
        <v>180</v>
      </c>
      <c r="B101" s="40" t="s">
        <v>66</v>
      </c>
      <c r="C101" s="41" t="s">
        <v>89</v>
      </c>
      <c r="D101" s="41" t="s">
        <v>21</v>
      </c>
      <c r="E101" s="41" t="s">
        <v>30</v>
      </c>
      <c r="F101" s="43" t="s">
        <v>177</v>
      </c>
      <c r="G101" s="65">
        <v>70</v>
      </c>
      <c r="H101" s="62" t="s">
        <v>95</v>
      </c>
    </row>
    <row r="102" spans="1:8" x14ac:dyDescent="0.55000000000000004">
      <c r="A102" s="67" t="s">
        <v>151</v>
      </c>
      <c r="B102" s="77" t="s">
        <v>247</v>
      </c>
      <c r="C102" s="69" t="s">
        <v>88</v>
      </c>
      <c r="D102" s="69" t="s">
        <v>21</v>
      </c>
      <c r="E102" s="69" t="s">
        <v>31</v>
      </c>
      <c r="F102" s="71" t="s">
        <v>257</v>
      </c>
      <c r="G102" s="72">
        <v>200</v>
      </c>
      <c r="H102" s="73" t="s">
        <v>97</v>
      </c>
    </row>
    <row r="103" spans="1:8" x14ac:dyDescent="0.55000000000000004">
      <c r="A103" s="54" t="s">
        <v>150</v>
      </c>
      <c r="B103" s="55" t="s">
        <v>69</v>
      </c>
      <c r="C103" s="51" t="s">
        <v>88</v>
      </c>
      <c r="D103" s="51" t="s">
        <v>21</v>
      </c>
      <c r="E103" s="51" t="s">
        <v>31</v>
      </c>
      <c r="F103" s="52" t="s">
        <v>257</v>
      </c>
      <c r="G103" s="66">
        <v>190</v>
      </c>
      <c r="H103" s="61" t="s">
        <v>93</v>
      </c>
    </row>
    <row r="104" spans="1:8" x14ac:dyDescent="0.55000000000000004">
      <c r="A104" s="35" t="s">
        <v>258</v>
      </c>
      <c r="B104" s="36" t="s">
        <v>67</v>
      </c>
      <c r="C104" s="37" t="s">
        <v>88</v>
      </c>
      <c r="D104" s="37" t="s">
        <v>21</v>
      </c>
      <c r="E104" s="37" t="s">
        <v>31</v>
      </c>
      <c r="F104" s="38" t="s">
        <v>257</v>
      </c>
      <c r="G104" s="64">
        <v>120</v>
      </c>
      <c r="H104" s="61" t="s">
        <v>94</v>
      </c>
    </row>
    <row r="105" spans="1:8" ht="14.7" thickBot="1" x14ac:dyDescent="0.6">
      <c r="A105" s="39" t="s">
        <v>259</v>
      </c>
      <c r="B105" s="40" t="s">
        <v>114</v>
      </c>
      <c r="C105" s="41" t="s">
        <v>88</v>
      </c>
      <c r="D105" s="41" t="s">
        <v>21</v>
      </c>
      <c r="E105" s="41" t="s">
        <v>31</v>
      </c>
      <c r="F105" s="43" t="s">
        <v>257</v>
      </c>
      <c r="G105" s="65">
        <v>40</v>
      </c>
      <c r="H105" s="62" t="s">
        <v>95</v>
      </c>
    </row>
    <row r="106" spans="1:8" x14ac:dyDescent="0.55000000000000004">
      <c r="A106" s="67" t="s">
        <v>181</v>
      </c>
      <c r="B106" s="77" t="s">
        <v>182</v>
      </c>
      <c r="C106" s="69" t="s">
        <v>88</v>
      </c>
      <c r="D106" s="69" t="s">
        <v>21</v>
      </c>
      <c r="E106" s="69" t="s">
        <v>31</v>
      </c>
      <c r="F106" s="71" t="s">
        <v>78</v>
      </c>
      <c r="G106" s="72">
        <v>220</v>
      </c>
      <c r="H106" s="73" t="s">
        <v>97</v>
      </c>
    </row>
    <row r="107" spans="1:8" x14ac:dyDescent="0.55000000000000004">
      <c r="A107" s="35" t="s">
        <v>149</v>
      </c>
      <c r="B107" s="36" t="s">
        <v>69</v>
      </c>
      <c r="C107" s="37" t="s">
        <v>88</v>
      </c>
      <c r="D107" s="37" t="s">
        <v>21</v>
      </c>
      <c r="E107" s="37" t="s">
        <v>31</v>
      </c>
      <c r="F107" s="38" t="s">
        <v>78</v>
      </c>
      <c r="G107" s="64">
        <v>140</v>
      </c>
      <c r="H107" s="61" t="s">
        <v>94</v>
      </c>
    </row>
    <row r="108" spans="1:8" x14ac:dyDescent="0.55000000000000004">
      <c r="A108" s="54" t="s">
        <v>154</v>
      </c>
      <c r="B108" s="55" t="s">
        <v>67</v>
      </c>
      <c r="C108" s="51" t="s">
        <v>88</v>
      </c>
      <c r="D108" s="51" t="s">
        <v>21</v>
      </c>
      <c r="E108" s="51" t="s">
        <v>31</v>
      </c>
      <c r="F108" s="52" t="s">
        <v>78</v>
      </c>
      <c r="G108" s="66">
        <v>120</v>
      </c>
      <c r="H108" s="61" t="s">
        <v>93</v>
      </c>
    </row>
    <row r="109" spans="1:8" ht="14.7" thickBot="1" x14ac:dyDescent="0.6">
      <c r="A109" s="39" t="s">
        <v>211</v>
      </c>
      <c r="B109" s="40" t="s">
        <v>212</v>
      </c>
      <c r="C109" s="41" t="s">
        <v>88</v>
      </c>
      <c r="D109" s="41" t="s">
        <v>21</v>
      </c>
      <c r="E109" s="41" t="s">
        <v>31</v>
      </c>
      <c r="F109" s="43" t="s">
        <v>78</v>
      </c>
      <c r="G109" s="65">
        <v>40</v>
      </c>
      <c r="H109" s="62" t="s">
        <v>95</v>
      </c>
    </row>
    <row r="110" spans="1:8" x14ac:dyDescent="0.55000000000000004">
      <c r="A110" s="67" t="s">
        <v>260</v>
      </c>
      <c r="B110" s="77" t="s">
        <v>261</v>
      </c>
      <c r="C110" s="69" t="s">
        <v>88</v>
      </c>
      <c r="D110" s="69" t="s">
        <v>21</v>
      </c>
      <c r="E110" s="69" t="s">
        <v>31</v>
      </c>
      <c r="F110" s="71" t="s">
        <v>79</v>
      </c>
      <c r="G110" s="72">
        <v>250</v>
      </c>
      <c r="H110" s="73" t="s">
        <v>97</v>
      </c>
    </row>
    <row r="111" spans="1:8" x14ac:dyDescent="0.55000000000000004">
      <c r="A111" s="35" t="s">
        <v>153</v>
      </c>
      <c r="B111" s="36" t="s">
        <v>223</v>
      </c>
      <c r="C111" s="51" t="s">
        <v>88</v>
      </c>
      <c r="D111" s="51" t="s">
        <v>21</v>
      </c>
      <c r="E111" s="51" t="s">
        <v>31</v>
      </c>
      <c r="F111" s="38" t="s">
        <v>79</v>
      </c>
      <c r="G111" s="64">
        <v>120</v>
      </c>
      <c r="H111" s="61" t="s">
        <v>93</v>
      </c>
    </row>
    <row r="112" spans="1:8" x14ac:dyDescent="0.55000000000000004">
      <c r="A112" s="35" t="s">
        <v>74</v>
      </c>
      <c r="B112" s="36" t="s">
        <v>66</v>
      </c>
      <c r="C112" s="37" t="s">
        <v>88</v>
      </c>
      <c r="D112" s="37" t="s">
        <v>21</v>
      </c>
      <c r="E112" s="37" t="s">
        <v>31</v>
      </c>
      <c r="F112" s="38" t="s">
        <v>79</v>
      </c>
      <c r="G112" s="64">
        <v>110</v>
      </c>
      <c r="H112" s="61" t="s">
        <v>94</v>
      </c>
    </row>
    <row r="113" spans="1:8" ht="14.7" thickBot="1" x14ac:dyDescent="0.6">
      <c r="A113" s="39" t="s">
        <v>263</v>
      </c>
      <c r="B113" s="40" t="s">
        <v>124</v>
      </c>
      <c r="C113" s="41" t="s">
        <v>88</v>
      </c>
      <c r="D113" s="41" t="s">
        <v>21</v>
      </c>
      <c r="E113" s="41" t="s">
        <v>31</v>
      </c>
      <c r="F113" s="43" t="s">
        <v>79</v>
      </c>
      <c r="G113" s="65">
        <v>40</v>
      </c>
      <c r="H113" s="62" t="s">
        <v>95</v>
      </c>
    </row>
    <row r="114" spans="1:8" x14ac:dyDescent="0.55000000000000004">
      <c r="A114" s="67" t="s">
        <v>193</v>
      </c>
      <c r="B114" s="77" t="s">
        <v>247</v>
      </c>
      <c r="C114" s="69" t="s">
        <v>88</v>
      </c>
      <c r="D114" s="69" t="s">
        <v>21</v>
      </c>
      <c r="E114" s="69" t="s">
        <v>31</v>
      </c>
      <c r="F114" s="71" t="s">
        <v>80</v>
      </c>
      <c r="G114" s="72">
        <v>260</v>
      </c>
      <c r="H114" s="73" t="s">
        <v>97</v>
      </c>
    </row>
    <row r="115" spans="1:8" x14ac:dyDescent="0.55000000000000004">
      <c r="A115" s="35" t="s">
        <v>264</v>
      </c>
      <c r="B115" s="36" t="s">
        <v>242</v>
      </c>
      <c r="C115" s="51" t="s">
        <v>88</v>
      </c>
      <c r="D115" s="51" t="s">
        <v>21</v>
      </c>
      <c r="E115" s="51" t="s">
        <v>31</v>
      </c>
      <c r="F115" s="52" t="s">
        <v>80</v>
      </c>
      <c r="G115" s="64">
        <v>130</v>
      </c>
      <c r="H115" s="61" t="s">
        <v>93</v>
      </c>
    </row>
    <row r="116" spans="1:8" x14ac:dyDescent="0.55000000000000004">
      <c r="A116" s="35" t="s">
        <v>183</v>
      </c>
      <c r="B116" s="36" t="s">
        <v>111</v>
      </c>
      <c r="C116" s="37" t="s">
        <v>88</v>
      </c>
      <c r="D116" s="37" t="s">
        <v>21</v>
      </c>
      <c r="E116" s="37" t="s">
        <v>31</v>
      </c>
      <c r="F116" s="52" t="s">
        <v>80</v>
      </c>
      <c r="G116" s="64">
        <v>90</v>
      </c>
      <c r="H116" s="61" t="s">
        <v>94</v>
      </c>
    </row>
    <row r="117" spans="1:8" ht="14.7" thickBot="1" x14ac:dyDescent="0.6">
      <c r="A117" s="39" t="s">
        <v>184</v>
      </c>
      <c r="B117" s="40" t="s">
        <v>231</v>
      </c>
      <c r="C117" s="41" t="s">
        <v>88</v>
      </c>
      <c r="D117" s="41" t="s">
        <v>21</v>
      </c>
      <c r="E117" s="41" t="s">
        <v>31</v>
      </c>
      <c r="F117" s="56" t="s">
        <v>80</v>
      </c>
      <c r="G117" s="65">
        <v>70</v>
      </c>
      <c r="H117" s="62" t="s">
        <v>95</v>
      </c>
    </row>
    <row r="118" spans="1:8" x14ac:dyDescent="0.55000000000000004">
      <c r="A118" s="67" t="s">
        <v>155</v>
      </c>
      <c r="B118" s="77" t="s">
        <v>68</v>
      </c>
      <c r="C118" s="69" t="s">
        <v>88</v>
      </c>
      <c r="D118" s="69" t="s">
        <v>21</v>
      </c>
      <c r="E118" s="69" t="s">
        <v>31</v>
      </c>
      <c r="F118" s="71" t="s">
        <v>81</v>
      </c>
      <c r="G118" s="72">
        <v>200</v>
      </c>
      <c r="H118" s="73" t="s">
        <v>97</v>
      </c>
    </row>
    <row r="119" spans="1:8" x14ac:dyDescent="0.55000000000000004">
      <c r="A119" s="35"/>
      <c r="B119" s="36"/>
      <c r="C119" s="51" t="s">
        <v>88</v>
      </c>
      <c r="D119" s="51" t="s">
        <v>21</v>
      </c>
      <c r="E119" s="51" t="s">
        <v>31</v>
      </c>
      <c r="F119" s="52" t="s">
        <v>81</v>
      </c>
      <c r="G119" s="64"/>
      <c r="H119" s="61"/>
    </row>
    <row r="120" spans="1:8" x14ac:dyDescent="0.55000000000000004">
      <c r="A120" s="35"/>
      <c r="B120" s="36"/>
      <c r="C120" s="37" t="s">
        <v>88</v>
      </c>
      <c r="D120" s="37" t="s">
        <v>21</v>
      </c>
      <c r="E120" s="37" t="s">
        <v>31</v>
      </c>
      <c r="F120" s="52" t="s">
        <v>81</v>
      </c>
      <c r="G120" s="64"/>
      <c r="H120" s="61"/>
    </row>
    <row r="121" spans="1:8" ht="14.7" thickBot="1" x14ac:dyDescent="0.6">
      <c r="A121" s="39"/>
      <c r="B121" s="40"/>
      <c r="C121" s="41" t="s">
        <v>88</v>
      </c>
      <c r="D121" s="41" t="s">
        <v>21</v>
      </c>
      <c r="E121" s="41" t="s">
        <v>31</v>
      </c>
      <c r="F121" s="56" t="s">
        <v>81</v>
      </c>
      <c r="G121" s="65"/>
      <c r="H121" s="62"/>
    </row>
    <row r="122" spans="1:8" x14ac:dyDescent="0.55000000000000004">
      <c r="A122" s="67" t="s">
        <v>265</v>
      </c>
      <c r="B122" s="77" t="s">
        <v>266</v>
      </c>
      <c r="C122" s="69" t="s">
        <v>89</v>
      </c>
      <c r="D122" s="69" t="s">
        <v>21</v>
      </c>
      <c r="E122" s="69" t="s">
        <v>31</v>
      </c>
      <c r="F122" s="71" t="s">
        <v>82</v>
      </c>
      <c r="G122" s="72">
        <v>190</v>
      </c>
      <c r="H122" s="73" t="s">
        <v>97</v>
      </c>
    </row>
    <row r="123" spans="1:8" x14ac:dyDescent="0.55000000000000004">
      <c r="A123" s="35" t="s">
        <v>185</v>
      </c>
      <c r="B123" s="36" t="s">
        <v>69</v>
      </c>
      <c r="C123" s="51" t="s">
        <v>89</v>
      </c>
      <c r="D123" s="51" t="s">
        <v>21</v>
      </c>
      <c r="E123" s="51" t="s">
        <v>31</v>
      </c>
      <c r="F123" s="38" t="s">
        <v>82</v>
      </c>
      <c r="G123" s="64">
        <v>180</v>
      </c>
      <c r="H123" s="61" t="s">
        <v>93</v>
      </c>
    </row>
    <row r="124" spans="1:8" x14ac:dyDescent="0.55000000000000004">
      <c r="A124" s="35"/>
      <c r="B124" s="36"/>
      <c r="C124" s="37" t="s">
        <v>89</v>
      </c>
      <c r="D124" s="37" t="s">
        <v>21</v>
      </c>
      <c r="E124" s="37" t="s">
        <v>31</v>
      </c>
      <c r="F124" s="38" t="s">
        <v>82</v>
      </c>
      <c r="G124" s="64"/>
      <c r="H124" s="61"/>
    </row>
    <row r="125" spans="1:8" ht="14.7" thickBot="1" x14ac:dyDescent="0.6">
      <c r="A125" s="39"/>
      <c r="B125" s="40"/>
      <c r="C125" s="41" t="s">
        <v>89</v>
      </c>
      <c r="D125" s="41" t="s">
        <v>21</v>
      </c>
      <c r="E125" s="41" t="s">
        <v>31</v>
      </c>
      <c r="F125" s="43" t="s">
        <v>82</v>
      </c>
      <c r="G125" s="65"/>
      <c r="H125" s="62"/>
    </row>
    <row r="126" spans="1:8" x14ac:dyDescent="0.55000000000000004">
      <c r="A126" s="67" t="s">
        <v>169</v>
      </c>
      <c r="B126" s="77" t="s">
        <v>70</v>
      </c>
      <c r="C126" s="69" t="s">
        <v>89</v>
      </c>
      <c r="D126" s="69" t="s">
        <v>21</v>
      </c>
      <c r="E126" s="69" t="s">
        <v>31</v>
      </c>
      <c r="F126" s="71" t="s">
        <v>83</v>
      </c>
      <c r="G126" s="72">
        <v>200</v>
      </c>
      <c r="H126" s="73" t="s">
        <v>97</v>
      </c>
    </row>
    <row r="127" spans="1:8" x14ac:dyDescent="0.55000000000000004">
      <c r="A127" s="35" t="s">
        <v>165</v>
      </c>
      <c r="B127" s="36" t="s">
        <v>69</v>
      </c>
      <c r="C127" s="51" t="s">
        <v>89</v>
      </c>
      <c r="D127" s="51" t="s">
        <v>21</v>
      </c>
      <c r="E127" s="51" t="s">
        <v>31</v>
      </c>
      <c r="F127" s="38" t="s">
        <v>83</v>
      </c>
      <c r="G127" s="64">
        <v>190</v>
      </c>
      <c r="H127" s="61" t="s">
        <v>93</v>
      </c>
    </row>
    <row r="128" spans="1:8" x14ac:dyDescent="0.55000000000000004">
      <c r="A128" s="35" t="s">
        <v>173</v>
      </c>
      <c r="B128" s="36" t="s">
        <v>261</v>
      </c>
      <c r="C128" s="37" t="s">
        <v>89</v>
      </c>
      <c r="D128" s="37" t="s">
        <v>21</v>
      </c>
      <c r="E128" s="37" t="s">
        <v>31</v>
      </c>
      <c r="F128" s="38" t="s">
        <v>83</v>
      </c>
      <c r="G128" s="64">
        <v>120</v>
      </c>
      <c r="H128" s="61" t="s">
        <v>94</v>
      </c>
    </row>
    <row r="129" spans="1:8" ht="14.7" thickBot="1" x14ac:dyDescent="0.6">
      <c r="A129" s="39" t="s">
        <v>186</v>
      </c>
      <c r="B129" s="40" t="s">
        <v>114</v>
      </c>
      <c r="C129" s="41" t="s">
        <v>89</v>
      </c>
      <c r="D129" s="41" t="s">
        <v>21</v>
      </c>
      <c r="E129" s="41" t="s">
        <v>31</v>
      </c>
      <c r="F129" s="43" t="s">
        <v>83</v>
      </c>
      <c r="G129" s="65">
        <v>40</v>
      </c>
      <c r="H129" s="62" t="s">
        <v>95</v>
      </c>
    </row>
    <row r="130" spans="1:8" x14ac:dyDescent="0.55000000000000004">
      <c r="A130" s="67" t="s">
        <v>168</v>
      </c>
      <c r="B130" s="77" t="s">
        <v>67</v>
      </c>
      <c r="C130" s="69" t="s">
        <v>89</v>
      </c>
      <c r="D130" s="69" t="s">
        <v>21</v>
      </c>
      <c r="E130" s="69" t="s">
        <v>31</v>
      </c>
      <c r="F130" s="71" t="s">
        <v>84</v>
      </c>
      <c r="G130" s="72">
        <v>250</v>
      </c>
      <c r="H130" s="73" t="s">
        <v>97</v>
      </c>
    </row>
    <row r="131" spans="1:8" x14ac:dyDescent="0.55000000000000004">
      <c r="A131" s="35" t="s">
        <v>172</v>
      </c>
      <c r="B131" s="36" t="s">
        <v>69</v>
      </c>
      <c r="C131" s="51" t="s">
        <v>89</v>
      </c>
      <c r="D131" s="51" t="s">
        <v>21</v>
      </c>
      <c r="E131" s="51" t="s">
        <v>31</v>
      </c>
      <c r="F131" s="38" t="s">
        <v>84</v>
      </c>
      <c r="G131" s="64">
        <v>150</v>
      </c>
      <c r="H131" s="61" t="s">
        <v>93</v>
      </c>
    </row>
    <row r="132" spans="1:8" x14ac:dyDescent="0.55000000000000004">
      <c r="A132" s="35" t="s">
        <v>267</v>
      </c>
      <c r="B132" s="36" t="s">
        <v>231</v>
      </c>
      <c r="C132" s="37" t="s">
        <v>89</v>
      </c>
      <c r="D132" s="37" t="s">
        <v>21</v>
      </c>
      <c r="E132" s="37" t="s">
        <v>31</v>
      </c>
      <c r="F132" s="38" t="s">
        <v>84</v>
      </c>
      <c r="G132" s="64">
        <v>80</v>
      </c>
      <c r="H132" s="61" t="s">
        <v>94</v>
      </c>
    </row>
    <row r="133" spans="1:8" ht="14.7" thickBot="1" x14ac:dyDescent="0.6">
      <c r="A133" s="39" t="s">
        <v>268</v>
      </c>
      <c r="B133" s="40" t="s">
        <v>269</v>
      </c>
      <c r="C133" s="41" t="s">
        <v>89</v>
      </c>
      <c r="D133" s="41" t="s">
        <v>21</v>
      </c>
      <c r="E133" s="41" t="s">
        <v>31</v>
      </c>
      <c r="F133" s="43" t="s">
        <v>84</v>
      </c>
      <c r="G133" s="65">
        <v>40</v>
      </c>
      <c r="H133" s="62" t="s">
        <v>95</v>
      </c>
    </row>
    <row r="134" spans="1:8" x14ac:dyDescent="0.55000000000000004">
      <c r="A134" s="67" t="s">
        <v>188</v>
      </c>
      <c r="B134" s="77" t="s">
        <v>261</v>
      </c>
      <c r="C134" s="69" t="s">
        <v>89</v>
      </c>
      <c r="D134" s="69" t="s">
        <v>21</v>
      </c>
      <c r="E134" s="69" t="s">
        <v>31</v>
      </c>
      <c r="F134" s="71" t="s">
        <v>85</v>
      </c>
      <c r="G134" s="72">
        <v>250</v>
      </c>
      <c r="H134" s="73" t="s">
        <v>97</v>
      </c>
    </row>
    <row r="135" spans="1:8" x14ac:dyDescent="0.55000000000000004">
      <c r="A135" s="35" t="s">
        <v>270</v>
      </c>
      <c r="B135" s="36" t="s">
        <v>242</v>
      </c>
      <c r="C135" s="51" t="s">
        <v>89</v>
      </c>
      <c r="D135" s="51" t="s">
        <v>21</v>
      </c>
      <c r="E135" s="51" t="s">
        <v>31</v>
      </c>
      <c r="F135" s="38" t="s">
        <v>85</v>
      </c>
      <c r="G135" s="64">
        <v>150</v>
      </c>
      <c r="H135" s="61" t="s">
        <v>93</v>
      </c>
    </row>
    <row r="136" spans="1:8" x14ac:dyDescent="0.55000000000000004">
      <c r="A136" s="35" t="s">
        <v>187</v>
      </c>
      <c r="B136" s="36" t="s">
        <v>114</v>
      </c>
      <c r="C136" s="37" t="s">
        <v>89</v>
      </c>
      <c r="D136" s="37" t="s">
        <v>21</v>
      </c>
      <c r="E136" s="37" t="s">
        <v>31</v>
      </c>
      <c r="F136" s="38" t="s">
        <v>85</v>
      </c>
      <c r="G136" s="64">
        <v>80</v>
      </c>
      <c r="H136" s="61" t="s">
        <v>94</v>
      </c>
    </row>
    <row r="137" spans="1:8" ht="14.7" thickBot="1" x14ac:dyDescent="0.6">
      <c r="A137" s="39" t="s">
        <v>271</v>
      </c>
      <c r="B137" s="40" t="s">
        <v>272</v>
      </c>
      <c r="C137" s="41" t="s">
        <v>89</v>
      </c>
      <c r="D137" s="41" t="s">
        <v>21</v>
      </c>
      <c r="E137" s="41" t="s">
        <v>31</v>
      </c>
      <c r="F137" s="43" t="s">
        <v>85</v>
      </c>
      <c r="G137" s="65">
        <v>40</v>
      </c>
      <c r="H137" s="62" t="s">
        <v>95</v>
      </c>
    </row>
    <row r="138" spans="1:8" x14ac:dyDescent="0.55000000000000004">
      <c r="A138" s="67" t="s">
        <v>189</v>
      </c>
      <c r="B138" s="77" t="s">
        <v>261</v>
      </c>
      <c r="C138" s="69" t="s">
        <v>89</v>
      </c>
      <c r="D138" s="69" t="s">
        <v>21</v>
      </c>
      <c r="E138" s="69" t="s">
        <v>31</v>
      </c>
      <c r="F138" s="71" t="s">
        <v>86</v>
      </c>
      <c r="G138" s="72">
        <v>260</v>
      </c>
      <c r="H138" s="73" t="s">
        <v>97</v>
      </c>
    </row>
    <row r="139" spans="1:8" x14ac:dyDescent="0.55000000000000004">
      <c r="A139" s="35" t="s">
        <v>178</v>
      </c>
      <c r="B139" s="36" t="s">
        <v>261</v>
      </c>
      <c r="C139" s="51" t="s">
        <v>89</v>
      </c>
      <c r="D139" s="51" t="s">
        <v>21</v>
      </c>
      <c r="E139" s="51" t="s">
        <v>31</v>
      </c>
      <c r="F139" s="38" t="s">
        <v>86</v>
      </c>
      <c r="G139" s="64">
        <v>160</v>
      </c>
      <c r="H139" s="61" t="s">
        <v>93</v>
      </c>
    </row>
    <row r="140" spans="1:8" x14ac:dyDescent="0.55000000000000004">
      <c r="A140" s="35" t="s">
        <v>274</v>
      </c>
      <c r="B140" s="36" t="s">
        <v>275</v>
      </c>
      <c r="C140" s="37" t="s">
        <v>89</v>
      </c>
      <c r="D140" s="37" t="s">
        <v>21</v>
      </c>
      <c r="E140" s="37" t="s">
        <v>31</v>
      </c>
      <c r="F140" s="38" t="s">
        <v>86</v>
      </c>
      <c r="G140" s="64">
        <v>90</v>
      </c>
      <c r="H140" s="61" t="s">
        <v>94</v>
      </c>
    </row>
    <row r="141" spans="1:8" ht="14.7" thickBot="1" x14ac:dyDescent="0.6">
      <c r="A141" s="39" t="s">
        <v>273</v>
      </c>
      <c r="B141" s="40" t="s">
        <v>272</v>
      </c>
      <c r="C141" s="41" t="s">
        <v>89</v>
      </c>
      <c r="D141" s="41" t="s">
        <v>21</v>
      </c>
      <c r="E141" s="41" t="s">
        <v>31</v>
      </c>
      <c r="F141" s="43" t="s">
        <v>86</v>
      </c>
      <c r="G141" s="65">
        <v>40</v>
      </c>
      <c r="H141" s="62" t="s">
        <v>95</v>
      </c>
    </row>
    <row r="142" spans="1:8" x14ac:dyDescent="0.55000000000000004">
      <c r="A142" s="57"/>
      <c r="B142" s="58"/>
      <c r="C142" s="58"/>
      <c r="D142" s="58"/>
      <c r="E142" s="58"/>
      <c r="F142" s="59"/>
    </row>
    <row r="143" spans="1:8" x14ac:dyDescent="0.55000000000000004">
      <c r="A143" s="57"/>
      <c r="B143" s="58"/>
      <c r="C143" s="58"/>
      <c r="D143" s="58"/>
      <c r="E143" s="58"/>
      <c r="F143" s="59"/>
    </row>
    <row r="144" spans="1:8" x14ac:dyDescent="0.55000000000000004">
      <c r="A144" s="57"/>
      <c r="B144" s="58"/>
      <c r="C144" s="58"/>
      <c r="D144" s="58"/>
      <c r="E144" s="58"/>
      <c r="F144" s="59"/>
    </row>
    <row r="145" spans="1:6" x14ac:dyDescent="0.55000000000000004">
      <c r="A145" s="57"/>
      <c r="B145" s="58"/>
      <c r="C145" s="58"/>
      <c r="D145" s="58"/>
      <c r="E145" s="58"/>
      <c r="F145" s="59"/>
    </row>
    <row r="146" spans="1:6" x14ac:dyDescent="0.55000000000000004">
      <c r="A146" s="57"/>
      <c r="B146" s="58"/>
      <c r="C146" s="58"/>
      <c r="D146" s="58"/>
      <c r="E146" s="58"/>
      <c r="F146" s="59"/>
    </row>
    <row r="147" spans="1:6" x14ac:dyDescent="0.55000000000000004">
      <c r="A147" s="57"/>
      <c r="B147" s="58"/>
      <c r="C147" s="58"/>
      <c r="D147" s="58"/>
      <c r="E147" s="58"/>
      <c r="F147" s="59"/>
    </row>
    <row r="148" spans="1:6" x14ac:dyDescent="0.55000000000000004">
      <c r="A148" s="57"/>
      <c r="B148" s="58"/>
      <c r="C148" s="58"/>
      <c r="D148" s="58"/>
      <c r="E148" s="58"/>
      <c r="F148" s="59"/>
    </row>
    <row r="149" spans="1:6" x14ac:dyDescent="0.55000000000000004">
      <c r="A149" s="57"/>
      <c r="B149" s="58"/>
      <c r="C149" s="58"/>
      <c r="D149" s="58"/>
      <c r="E149" s="58"/>
      <c r="F149" s="59"/>
    </row>
    <row r="150" spans="1:6" x14ac:dyDescent="0.55000000000000004">
      <c r="A150" s="57"/>
      <c r="B150" s="58"/>
      <c r="C150" s="58"/>
      <c r="D150" s="58"/>
      <c r="E150" s="58"/>
      <c r="F150" s="59"/>
    </row>
    <row r="151" spans="1:6" x14ac:dyDescent="0.55000000000000004">
      <c r="A151" s="57"/>
      <c r="B151" s="58"/>
      <c r="C151" s="58"/>
      <c r="D151" s="58"/>
      <c r="E151" s="58"/>
      <c r="F151" s="59"/>
    </row>
    <row r="152" spans="1:6" x14ac:dyDescent="0.55000000000000004">
      <c r="A152" s="57"/>
      <c r="B152" s="58"/>
      <c r="C152" s="58"/>
      <c r="D152" s="58"/>
      <c r="E152" s="58"/>
      <c r="F152" s="59"/>
    </row>
    <row r="153" spans="1:6" x14ac:dyDescent="0.55000000000000004">
      <c r="A153" s="57"/>
      <c r="B153" s="58"/>
      <c r="C153" s="58"/>
      <c r="D153" s="58"/>
      <c r="E153" s="58"/>
      <c r="F153" s="59"/>
    </row>
    <row r="154" spans="1:6" x14ac:dyDescent="0.55000000000000004">
      <c r="A154" s="57"/>
      <c r="B154" s="58"/>
      <c r="C154" s="58"/>
      <c r="D154" s="58"/>
      <c r="E154" s="58"/>
      <c r="F154" s="59"/>
    </row>
    <row r="155" spans="1:6" x14ac:dyDescent="0.55000000000000004">
      <c r="A155" s="57"/>
      <c r="B155" s="58"/>
      <c r="C155" s="58"/>
      <c r="D155" s="58"/>
      <c r="E155" s="58"/>
      <c r="F155" s="59"/>
    </row>
    <row r="156" spans="1:6" x14ac:dyDescent="0.55000000000000004">
      <c r="A156" s="57"/>
      <c r="B156" s="58"/>
      <c r="C156" s="58"/>
      <c r="D156" s="58"/>
      <c r="E156" s="58"/>
      <c r="F156" s="59"/>
    </row>
    <row r="157" spans="1:6" x14ac:dyDescent="0.55000000000000004">
      <c r="A157" s="57"/>
      <c r="B157" s="58"/>
      <c r="C157" s="58"/>
      <c r="D157" s="58"/>
      <c r="E157" s="58"/>
      <c r="F157" s="59"/>
    </row>
    <row r="158" spans="1:6" x14ac:dyDescent="0.55000000000000004">
      <c r="A158" s="57"/>
      <c r="B158" s="58"/>
      <c r="C158" s="58"/>
      <c r="D158" s="58"/>
      <c r="E158" s="58"/>
      <c r="F158" s="59"/>
    </row>
    <row r="159" spans="1:6" x14ac:dyDescent="0.55000000000000004">
      <c r="A159" s="57"/>
      <c r="B159" s="58"/>
      <c r="C159" s="58"/>
      <c r="D159" s="58"/>
      <c r="E159" s="58"/>
      <c r="F159" s="59"/>
    </row>
    <row r="160" spans="1:6" x14ac:dyDescent="0.55000000000000004">
      <c r="A160" s="57"/>
      <c r="B160" s="58"/>
      <c r="C160" s="58"/>
      <c r="D160" s="58"/>
      <c r="E160" s="58"/>
      <c r="F160" s="59"/>
    </row>
    <row r="161" spans="1:6" x14ac:dyDescent="0.55000000000000004">
      <c r="A161" s="57"/>
      <c r="B161" s="58"/>
      <c r="C161" s="58"/>
      <c r="D161" s="58"/>
      <c r="E161" s="58"/>
      <c r="F161" s="59"/>
    </row>
    <row r="162" spans="1:6" x14ac:dyDescent="0.55000000000000004">
      <c r="A162" s="57"/>
      <c r="B162" s="58"/>
      <c r="C162" s="58"/>
      <c r="D162" s="58"/>
      <c r="E162" s="58"/>
      <c r="F162" s="59"/>
    </row>
    <row r="163" spans="1:6" x14ac:dyDescent="0.55000000000000004">
      <c r="A163" s="57"/>
      <c r="B163" s="58"/>
      <c r="C163" s="58"/>
      <c r="D163" s="58"/>
      <c r="E163" s="58"/>
      <c r="F163" s="59"/>
    </row>
    <row r="164" spans="1:6" x14ac:dyDescent="0.55000000000000004">
      <c r="A164" s="57"/>
      <c r="B164" s="58"/>
      <c r="C164" s="58"/>
      <c r="D164" s="58"/>
      <c r="E164" s="58"/>
      <c r="F164" s="59"/>
    </row>
    <row r="165" spans="1:6" x14ac:dyDescent="0.55000000000000004">
      <c r="A165" s="57"/>
      <c r="B165" s="58"/>
      <c r="C165" s="58"/>
      <c r="D165" s="58"/>
      <c r="E165" s="58"/>
      <c r="F165" s="59"/>
    </row>
    <row r="166" spans="1:6" x14ac:dyDescent="0.55000000000000004">
      <c r="A166" s="57"/>
      <c r="B166" s="58"/>
      <c r="C166" s="58"/>
      <c r="D166" s="58"/>
      <c r="E166" s="58"/>
      <c r="F166" s="59"/>
    </row>
    <row r="167" spans="1:6" x14ac:dyDescent="0.55000000000000004">
      <c r="A167" s="57"/>
      <c r="B167" s="58"/>
      <c r="C167" s="58"/>
      <c r="D167" s="58"/>
      <c r="E167" s="58"/>
      <c r="F167" s="59"/>
    </row>
    <row r="168" spans="1:6" x14ac:dyDescent="0.55000000000000004">
      <c r="A168" s="57"/>
      <c r="B168" s="58"/>
      <c r="C168" s="58"/>
      <c r="D168" s="58"/>
      <c r="E168" s="58"/>
      <c r="F168" s="59"/>
    </row>
    <row r="169" spans="1:6" x14ac:dyDescent="0.55000000000000004">
      <c r="A169" s="57"/>
      <c r="B169" s="58"/>
      <c r="C169" s="58"/>
      <c r="D169" s="58"/>
      <c r="E169" s="58"/>
      <c r="F169" s="59"/>
    </row>
    <row r="170" spans="1:6" x14ac:dyDescent="0.55000000000000004">
      <c r="A170" s="57"/>
      <c r="B170" s="58"/>
      <c r="C170" s="58"/>
      <c r="D170" s="58"/>
      <c r="E170" s="58"/>
      <c r="F170" s="59"/>
    </row>
    <row r="171" spans="1:6" x14ac:dyDescent="0.55000000000000004">
      <c r="A171" s="57"/>
      <c r="B171" s="58"/>
      <c r="C171" s="58"/>
      <c r="D171" s="58"/>
      <c r="E171" s="58"/>
      <c r="F171" s="59"/>
    </row>
    <row r="172" spans="1:6" x14ac:dyDescent="0.55000000000000004">
      <c r="A172" s="57"/>
      <c r="B172" s="58"/>
      <c r="C172" s="58"/>
      <c r="D172" s="58"/>
      <c r="E172" s="58"/>
      <c r="F172" s="59"/>
    </row>
    <row r="173" spans="1:6" x14ac:dyDescent="0.55000000000000004">
      <c r="A173" s="57"/>
      <c r="B173" s="58"/>
      <c r="C173" s="58"/>
      <c r="D173" s="58"/>
      <c r="E173" s="58"/>
      <c r="F173" s="59"/>
    </row>
    <row r="174" spans="1:6" x14ac:dyDescent="0.55000000000000004">
      <c r="A174" s="57"/>
      <c r="B174" s="58"/>
      <c r="C174" s="58"/>
      <c r="D174" s="58"/>
      <c r="E174" s="58"/>
      <c r="F174" s="59"/>
    </row>
    <row r="175" spans="1:6" x14ac:dyDescent="0.55000000000000004">
      <c r="A175" s="57"/>
      <c r="B175" s="58"/>
      <c r="C175" s="58"/>
      <c r="D175" s="58"/>
      <c r="E175" s="58"/>
      <c r="F175" s="59"/>
    </row>
    <row r="176" spans="1:6" x14ac:dyDescent="0.55000000000000004">
      <c r="A176" s="57"/>
      <c r="B176" s="58"/>
      <c r="C176" s="58"/>
      <c r="D176" s="58"/>
      <c r="E176" s="58"/>
      <c r="F176" s="59"/>
    </row>
    <row r="177" spans="1:6" x14ac:dyDescent="0.55000000000000004">
      <c r="A177" s="57"/>
      <c r="B177" s="58"/>
      <c r="C177" s="58"/>
      <c r="D177" s="58"/>
      <c r="E177" s="58"/>
      <c r="F177" s="59"/>
    </row>
    <row r="178" spans="1:6" x14ac:dyDescent="0.55000000000000004">
      <c r="A178" s="57"/>
      <c r="B178" s="58"/>
      <c r="C178" s="58"/>
      <c r="D178" s="58"/>
      <c r="E178" s="58"/>
      <c r="F178" s="59"/>
    </row>
    <row r="179" spans="1:6" x14ac:dyDescent="0.55000000000000004">
      <c r="A179" s="57"/>
      <c r="B179" s="58"/>
      <c r="C179" s="58"/>
      <c r="D179" s="58"/>
      <c r="E179" s="58"/>
      <c r="F179" s="59"/>
    </row>
    <row r="180" spans="1:6" x14ac:dyDescent="0.55000000000000004">
      <c r="A180" s="57"/>
      <c r="B180" s="58"/>
      <c r="C180" s="58"/>
      <c r="D180" s="58"/>
      <c r="E180" s="58"/>
      <c r="F180" s="59"/>
    </row>
    <row r="181" spans="1:6" x14ac:dyDescent="0.55000000000000004">
      <c r="A181" s="57"/>
      <c r="B181" s="58"/>
      <c r="C181" s="58"/>
      <c r="D181" s="58"/>
      <c r="E181" s="58"/>
      <c r="F181" s="59"/>
    </row>
    <row r="182" spans="1:6" x14ac:dyDescent="0.55000000000000004">
      <c r="A182" s="57"/>
      <c r="B182" s="58"/>
      <c r="C182" s="58"/>
      <c r="D182" s="58"/>
      <c r="E182" s="58"/>
      <c r="F182" s="59"/>
    </row>
    <row r="183" spans="1:6" x14ac:dyDescent="0.55000000000000004">
      <c r="A183" s="57"/>
      <c r="B183" s="58"/>
      <c r="C183" s="58"/>
      <c r="D183" s="58"/>
      <c r="E183" s="58"/>
      <c r="F183" s="59"/>
    </row>
    <row r="184" spans="1:6" x14ac:dyDescent="0.55000000000000004">
      <c r="A184" s="57"/>
      <c r="B184" s="58"/>
      <c r="C184" s="58"/>
      <c r="D184" s="58"/>
      <c r="E184" s="58"/>
      <c r="F184" s="59"/>
    </row>
    <row r="185" spans="1:6" x14ac:dyDescent="0.55000000000000004">
      <c r="A185" s="57"/>
      <c r="B185" s="58"/>
      <c r="C185" s="58"/>
      <c r="D185" s="58"/>
      <c r="E185" s="58"/>
      <c r="F185" s="59"/>
    </row>
    <row r="186" spans="1:6" x14ac:dyDescent="0.55000000000000004">
      <c r="A186" s="57"/>
      <c r="B186" s="58"/>
      <c r="C186" s="58"/>
      <c r="D186" s="58"/>
      <c r="E186" s="58"/>
      <c r="F186" s="59"/>
    </row>
    <row r="187" spans="1:6" x14ac:dyDescent="0.55000000000000004">
      <c r="A187" s="57"/>
      <c r="B187" s="58"/>
      <c r="C187" s="58"/>
      <c r="D187" s="58"/>
      <c r="E187" s="58"/>
      <c r="F187" s="59"/>
    </row>
    <row r="188" spans="1:6" x14ac:dyDescent="0.55000000000000004">
      <c r="A188" s="57"/>
      <c r="B188" s="58"/>
      <c r="C188" s="58"/>
      <c r="D188" s="58"/>
      <c r="E188" s="58"/>
      <c r="F188" s="59"/>
    </row>
    <row r="189" spans="1:6" x14ac:dyDescent="0.55000000000000004">
      <c r="A189" s="57"/>
      <c r="B189" s="58"/>
      <c r="C189" s="58"/>
      <c r="D189" s="58"/>
      <c r="E189" s="58"/>
      <c r="F189" s="59"/>
    </row>
    <row r="190" spans="1:6" x14ac:dyDescent="0.55000000000000004">
      <c r="A190" s="57"/>
      <c r="B190" s="58"/>
      <c r="C190" s="58"/>
      <c r="D190" s="58"/>
      <c r="E190" s="58"/>
      <c r="F190" s="59"/>
    </row>
    <row r="191" spans="1:6" x14ac:dyDescent="0.55000000000000004">
      <c r="A191" s="57"/>
      <c r="B191" s="58"/>
      <c r="C191" s="58"/>
      <c r="D191" s="58"/>
      <c r="E191" s="58"/>
      <c r="F191" s="59"/>
    </row>
    <row r="192" spans="1:6" x14ac:dyDescent="0.55000000000000004">
      <c r="A192" s="57"/>
      <c r="B192" s="58"/>
      <c r="C192" s="58"/>
      <c r="D192" s="58"/>
      <c r="E192" s="58"/>
      <c r="F192" s="59"/>
    </row>
    <row r="193" spans="1:6" x14ac:dyDescent="0.55000000000000004">
      <c r="A193" s="57"/>
      <c r="B193" s="58"/>
      <c r="C193" s="58"/>
      <c r="D193" s="58"/>
      <c r="E193" s="58"/>
      <c r="F193" s="59"/>
    </row>
    <row r="194" spans="1:6" x14ac:dyDescent="0.55000000000000004">
      <c r="A194" s="57"/>
      <c r="B194" s="58"/>
      <c r="C194" s="58"/>
      <c r="D194" s="58"/>
      <c r="E194" s="58"/>
      <c r="F194" s="59"/>
    </row>
    <row r="195" spans="1:6" x14ac:dyDescent="0.55000000000000004">
      <c r="A195" s="57"/>
      <c r="B195" s="58"/>
      <c r="C195" s="58"/>
      <c r="D195" s="58"/>
      <c r="E195" s="58"/>
      <c r="F195" s="59"/>
    </row>
    <row r="196" spans="1:6" x14ac:dyDescent="0.55000000000000004">
      <c r="A196" s="57"/>
      <c r="B196" s="58"/>
      <c r="C196" s="58"/>
      <c r="D196" s="58"/>
      <c r="E196" s="58"/>
      <c r="F196" s="59"/>
    </row>
    <row r="197" spans="1:6" x14ac:dyDescent="0.55000000000000004">
      <c r="A197" s="57"/>
      <c r="B197" s="58"/>
      <c r="C197" s="58"/>
      <c r="D197" s="58"/>
      <c r="E197" s="58"/>
      <c r="F197" s="59"/>
    </row>
    <row r="198" spans="1:6" x14ac:dyDescent="0.55000000000000004">
      <c r="A198" s="57"/>
      <c r="B198" s="58"/>
      <c r="C198" s="58"/>
      <c r="D198" s="58"/>
      <c r="E198" s="58"/>
      <c r="F198" s="59"/>
    </row>
    <row r="199" spans="1:6" x14ac:dyDescent="0.55000000000000004">
      <c r="A199" s="57"/>
      <c r="B199" s="58"/>
      <c r="C199" s="58"/>
      <c r="D199" s="58"/>
      <c r="E199" s="58"/>
      <c r="F199" s="59"/>
    </row>
    <row r="200" spans="1:6" x14ac:dyDescent="0.55000000000000004">
      <c r="A200" s="57"/>
      <c r="B200" s="58"/>
      <c r="C200" s="58"/>
      <c r="D200" s="58"/>
      <c r="E200" s="58"/>
      <c r="F200" s="59"/>
    </row>
    <row r="201" spans="1:6" x14ac:dyDescent="0.55000000000000004">
      <c r="A201" s="57"/>
      <c r="B201" s="58"/>
      <c r="C201" s="58"/>
      <c r="D201" s="58"/>
      <c r="E201" s="58"/>
      <c r="F201" s="59"/>
    </row>
    <row r="202" spans="1:6" x14ac:dyDescent="0.55000000000000004">
      <c r="A202" s="57"/>
      <c r="B202" s="58"/>
      <c r="C202" s="58"/>
      <c r="D202" s="58"/>
      <c r="E202" s="58"/>
      <c r="F202" s="59"/>
    </row>
    <row r="203" spans="1:6" x14ac:dyDescent="0.55000000000000004">
      <c r="A203" s="57"/>
      <c r="B203" s="58"/>
      <c r="C203" s="58"/>
      <c r="D203" s="58"/>
      <c r="E203" s="58"/>
      <c r="F203" s="59"/>
    </row>
    <row r="204" spans="1:6" x14ac:dyDescent="0.55000000000000004">
      <c r="A204" s="57"/>
      <c r="B204" s="58"/>
      <c r="C204" s="58"/>
      <c r="D204" s="58"/>
      <c r="E204" s="58"/>
      <c r="F204" s="59"/>
    </row>
    <row r="205" spans="1:6" x14ac:dyDescent="0.55000000000000004">
      <c r="A205" s="57"/>
      <c r="B205" s="58"/>
      <c r="C205" s="58"/>
      <c r="D205" s="58"/>
      <c r="E205" s="58"/>
      <c r="F205" s="59"/>
    </row>
    <row r="206" spans="1:6" x14ac:dyDescent="0.55000000000000004">
      <c r="A206" s="57"/>
      <c r="B206" s="58"/>
      <c r="C206" s="58"/>
      <c r="D206" s="58"/>
      <c r="E206" s="58"/>
      <c r="F206" s="59"/>
    </row>
    <row r="207" spans="1:6" x14ac:dyDescent="0.55000000000000004">
      <c r="A207" s="57"/>
      <c r="B207" s="58"/>
      <c r="C207" s="58"/>
      <c r="D207" s="58"/>
      <c r="E207" s="58"/>
      <c r="F207" s="59"/>
    </row>
    <row r="208" spans="1:6" x14ac:dyDescent="0.55000000000000004">
      <c r="A208" s="57"/>
      <c r="B208" s="58"/>
      <c r="C208" s="58"/>
      <c r="D208" s="58"/>
      <c r="E208" s="58"/>
      <c r="F208" s="59"/>
    </row>
    <row r="209" spans="1:6" x14ac:dyDescent="0.55000000000000004">
      <c r="A209" s="57"/>
      <c r="B209" s="58"/>
      <c r="C209" s="58"/>
      <c r="D209" s="58"/>
      <c r="E209" s="58"/>
      <c r="F209" s="59"/>
    </row>
    <row r="210" spans="1:6" x14ac:dyDescent="0.55000000000000004">
      <c r="A210" s="57"/>
      <c r="B210" s="58"/>
      <c r="C210" s="58"/>
      <c r="D210" s="58"/>
      <c r="E210" s="58"/>
      <c r="F210" s="59"/>
    </row>
    <row r="211" spans="1:6" x14ac:dyDescent="0.55000000000000004">
      <c r="A211" s="57"/>
      <c r="B211" s="58"/>
      <c r="C211" s="58"/>
      <c r="D211" s="58"/>
      <c r="E211" s="58"/>
      <c r="F211" s="59"/>
    </row>
    <row r="212" spans="1:6" x14ac:dyDescent="0.55000000000000004">
      <c r="A212" s="57"/>
      <c r="B212" s="58"/>
      <c r="C212" s="58"/>
      <c r="D212" s="58"/>
      <c r="E212" s="58"/>
      <c r="F212" s="59"/>
    </row>
    <row r="213" spans="1:6" x14ac:dyDescent="0.55000000000000004">
      <c r="A213" s="57"/>
      <c r="B213" s="58"/>
      <c r="C213" s="58"/>
      <c r="D213" s="58"/>
      <c r="E213" s="58"/>
      <c r="F213" s="59"/>
    </row>
    <row r="214" spans="1:6" x14ac:dyDescent="0.55000000000000004">
      <c r="A214" s="57"/>
      <c r="B214" s="58"/>
      <c r="C214" s="58"/>
      <c r="D214" s="58"/>
      <c r="E214" s="58"/>
      <c r="F214" s="59"/>
    </row>
    <row r="215" spans="1:6" x14ac:dyDescent="0.55000000000000004">
      <c r="A215" s="57"/>
      <c r="B215" s="58"/>
      <c r="C215" s="58"/>
      <c r="D215" s="58"/>
      <c r="E215" s="58"/>
      <c r="F215" s="59"/>
    </row>
    <row r="216" spans="1:6" x14ac:dyDescent="0.55000000000000004">
      <c r="A216" s="57"/>
      <c r="B216" s="58"/>
      <c r="C216" s="58"/>
      <c r="D216" s="58"/>
      <c r="E216" s="58"/>
      <c r="F216" s="59"/>
    </row>
    <row r="217" spans="1:6" x14ac:dyDescent="0.55000000000000004">
      <c r="A217" s="57"/>
      <c r="B217" s="58"/>
      <c r="C217" s="58"/>
      <c r="D217" s="58"/>
      <c r="E217" s="58"/>
      <c r="F217" s="59"/>
    </row>
    <row r="218" spans="1:6" x14ac:dyDescent="0.55000000000000004">
      <c r="A218" s="57"/>
      <c r="B218" s="58"/>
      <c r="C218" s="58"/>
      <c r="D218" s="58"/>
      <c r="E218" s="58"/>
      <c r="F218" s="59"/>
    </row>
    <row r="219" spans="1:6" x14ac:dyDescent="0.55000000000000004">
      <c r="A219" s="57"/>
      <c r="B219" s="58"/>
      <c r="C219" s="58"/>
      <c r="D219" s="58"/>
      <c r="E219" s="58"/>
      <c r="F219" s="59"/>
    </row>
    <row r="220" spans="1:6" x14ac:dyDescent="0.55000000000000004">
      <c r="A220" s="57"/>
      <c r="B220" s="58"/>
      <c r="C220" s="58"/>
      <c r="D220" s="58"/>
      <c r="E220" s="58"/>
      <c r="F220" s="59"/>
    </row>
    <row r="221" spans="1:6" x14ac:dyDescent="0.55000000000000004">
      <c r="A221" s="57"/>
      <c r="B221" s="58"/>
      <c r="C221" s="58"/>
      <c r="D221" s="58"/>
      <c r="E221" s="58"/>
      <c r="F221" s="59"/>
    </row>
    <row r="222" spans="1:6" x14ac:dyDescent="0.55000000000000004">
      <c r="A222" s="57"/>
      <c r="B222" s="58"/>
      <c r="C222" s="58"/>
      <c r="D222" s="58"/>
      <c r="E222" s="58"/>
      <c r="F222" s="59"/>
    </row>
    <row r="223" spans="1:6" x14ac:dyDescent="0.55000000000000004">
      <c r="A223" s="57"/>
      <c r="B223" s="58"/>
      <c r="C223" s="58"/>
      <c r="D223" s="58"/>
      <c r="E223" s="58"/>
      <c r="F223" s="59"/>
    </row>
    <row r="224" spans="1:6" x14ac:dyDescent="0.55000000000000004">
      <c r="A224" s="57"/>
      <c r="B224" s="58"/>
      <c r="C224" s="58"/>
      <c r="D224" s="58"/>
      <c r="E224" s="58"/>
      <c r="F224" s="59"/>
    </row>
    <row r="225" spans="1:6" x14ac:dyDescent="0.55000000000000004">
      <c r="A225" s="57"/>
      <c r="B225" s="58"/>
      <c r="C225" s="58"/>
      <c r="D225" s="58"/>
      <c r="E225" s="58"/>
      <c r="F225" s="59"/>
    </row>
    <row r="226" spans="1:6" x14ac:dyDescent="0.55000000000000004">
      <c r="A226" s="57"/>
      <c r="B226" s="58"/>
      <c r="C226" s="58"/>
      <c r="D226" s="58"/>
      <c r="E226" s="58"/>
      <c r="F226" s="59"/>
    </row>
    <row r="227" spans="1:6" x14ac:dyDescent="0.55000000000000004">
      <c r="A227" s="57"/>
      <c r="B227" s="58"/>
      <c r="C227" s="58"/>
      <c r="D227" s="58"/>
      <c r="E227" s="58"/>
      <c r="F227" s="59"/>
    </row>
    <row r="228" spans="1:6" x14ac:dyDescent="0.55000000000000004">
      <c r="A228" s="57"/>
      <c r="B228" s="58"/>
      <c r="C228" s="58"/>
      <c r="D228" s="58"/>
      <c r="E228" s="58"/>
      <c r="F228" s="59"/>
    </row>
    <row r="229" spans="1:6" x14ac:dyDescent="0.55000000000000004">
      <c r="A229" s="57"/>
      <c r="B229" s="58"/>
      <c r="C229" s="58"/>
      <c r="D229" s="58"/>
      <c r="E229" s="58"/>
      <c r="F229" s="59"/>
    </row>
    <row r="230" spans="1:6" x14ac:dyDescent="0.55000000000000004">
      <c r="A230" s="57"/>
      <c r="B230" s="58"/>
      <c r="C230" s="58"/>
      <c r="D230" s="58"/>
      <c r="E230" s="58"/>
      <c r="F230" s="59"/>
    </row>
    <row r="231" spans="1:6" x14ac:dyDescent="0.55000000000000004">
      <c r="A231" s="57"/>
      <c r="B231" s="58"/>
      <c r="C231" s="58"/>
      <c r="D231" s="58"/>
      <c r="E231" s="58"/>
      <c r="F231" s="59"/>
    </row>
    <row r="232" spans="1:6" x14ac:dyDescent="0.55000000000000004">
      <c r="A232" s="57"/>
      <c r="B232" s="58"/>
      <c r="C232" s="58"/>
      <c r="D232" s="58"/>
      <c r="E232" s="58"/>
      <c r="F232" s="59"/>
    </row>
    <row r="233" spans="1:6" x14ac:dyDescent="0.55000000000000004">
      <c r="A233" s="57"/>
      <c r="B233" s="58"/>
      <c r="C233" s="58"/>
      <c r="D233" s="58"/>
      <c r="E233" s="58"/>
      <c r="F233" s="59"/>
    </row>
    <row r="234" spans="1:6" x14ac:dyDescent="0.55000000000000004">
      <c r="A234" s="57"/>
      <c r="B234" s="58"/>
      <c r="C234" s="58"/>
      <c r="D234" s="58"/>
      <c r="E234" s="58"/>
      <c r="F234" s="59"/>
    </row>
    <row r="235" spans="1:6" x14ac:dyDescent="0.55000000000000004">
      <c r="A235" s="57"/>
      <c r="B235" s="58"/>
      <c r="C235" s="58"/>
      <c r="D235" s="58"/>
      <c r="E235" s="58"/>
      <c r="F235" s="59"/>
    </row>
    <row r="236" spans="1:6" x14ac:dyDescent="0.55000000000000004">
      <c r="A236" s="57"/>
      <c r="B236" s="58"/>
      <c r="C236" s="58"/>
      <c r="D236" s="58"/>
      <c r="E236" s="58"/>
      <c r="F236" s="59"/>
    </row>
    <row r="237" spans="1:6" x14ac:dyDescent="0.55000000000000004">
      <c r="A237" s="57"/>
      <c r="B237" s="58"/>
      <c r="C237" s="58"/>
      <c r="D237" s="58"/>
      <c r="E237" s="58"/>
      <c r="F237" s="59"/>
    </row>
    <row r="238" spans="1:6" x14ac:dyDescent="0.55000000000000004">
      <c r="A238" s="57"/>
      <c r="B238" s="58"/>
      <c r="C238" s="58"/>
      <c r="D238" s="58"/>
      <c r="E238" s="58"/>
      <c r="F238" s="59"/>
    </row>
    <row r="239" spans="1:6" x14ac:dyDescent="0.55000000000000004">
      <c r="A239" s="57"/>
      <c r="B239" s="58"/>
      <c r="C239" s="58"/>
      <c r="D239" s="58"/>
      <c r="E239" s="58"/>
      <c r="F239" s="59"/>
    </row>
    <row r="240" spans="1:6" x14ac:dyDescent="0.55000000000000004">
      <c r="A240" s="57"/>
      <c r="B240" s="58"/>
      <c r="C240" s="58"/>
      <c r="D240" s="58"/>
      <c r="E240" s="58"/>
      <c r="F240" s="59"/>
    </row>
    <row r="241" spans="1:6" x14ac:dyDescent="0.55000000000000004">
      <c r="A241" s="57"/>
      <c r="B241" s="58"/>
      <c r="C241" s="58"/>
      <c r="D241" s="58"/>
      <c r="E241" s="58"/>
      <c r="F241" s="59"/>
    </row>
    <row r="242" spans="1:6" x14ac:dyDescent="0.55000000000000004">
      <c r="A242" s="57"/>
      <c r="B242" s="58"/>
      <c r="C242" s="58"/>
      <c r="D242" s="58"/>
      <c r="E242" s="58"/>
      <c r="F242" s="59"/>
    </row>
    <row r="243" spans="1:6" x14ac:dyDescent="0.55000000000000004">
      <c r="A243" s="57"/>
      <c r="B243" s="58"/>
      <c r="C243" s="58"/>
      <c r="D243" s="58"/>
      <c r="E243" s="58"/>
      <c r="F243" s="59"/>
    </row>
    <row r="244" spans="1:6" x14ac:dyDescent="0.55000000000000004">
      <c r="A244" s="57"/>
      <c r="B244" s="58"/>
      <c r="C244" s="58"/>
      <c r="D244" s="58"/>
      <c r="E244" s="58"/>
      <c r="F244" s="59"/>
    </row>
    <row r="245" spans="1:6" x14ac:dyDescent="0.55000000000000004">
      <c r="A245" s="57"/>
      <c r="B245" s="58"/>
      <c r="C245" s="58"/>
      <c r="D245" s="58"/>
      <c r="E245" s="58"/>
      <c r="F245" s="59"/>
    </row>
    <row r="246" spans="1:6" x14ac:dyDescent="0.55000000000000004">
      <c r="A246" s="57"/>
      <c r="B246" s="58"/>
      <c r="C246" s="58"/>
      <c r="D246" s="58"/>
      <c r="E246" s="58"/>
      <c r="F246" s="59"/>
    </row>
    <row r="247" spans="1:6" x14ac:dyDescent="0.55000000000000004">
      <c r="A247" s="57"/>
      <c r="B247" s="58"/>
      <c r="C247" s="58"/>
      <c r="D247" s="58"/>
      <c r="E247" s="58"/>
      <c r="F247" s="59"/>
    </row>
    <row r="248" spans="1:6" x14ac:dyDescent="0.55000000000000004">
      <c r="A248" s="57"/>
      <c r="B248" s="58"/>
      <c r="C248" s="58"/>
      <c r="D248" s="58"/>
      <c r="E248" s="58"/>
      <c r="F248" s="59"/>
    </row>
    <row r="249" spans="1:6" x14ac:dyDescent="0.55000000000000004">
      <c r="A249" s="57"/>
      <c r="B249" s="58"/>
      <c r="C249" s="58"/>
      <c r="D249" s="58"/>
      <c r="E249" s="58"/>
      <c r="F249" s="59"/>
    </row>
    <row r="250" spans="1:6" x14ac:dyDescent="0.55000000000000004">
      <c r="A250" s="57"/>
      <c r="B250" s="58"/>
      <c r="C250" s="58"/>
      <c r="D250" s="58"/>
      <c r="E250" s="58"/>
      <c r="F250" s="59"/>
    </row>
    <row r="251" spans="1:6" x14ac:dyDescent="0.55000000000000004">
      <c r="A251" s="57"/>
      <c r="B251" s="58"/>
      <c r="C251" s="58"/>
      <c r="D251" s="58"/>
      <c r="E251" s="58"/>
      <c r="F251" s="59"/>
    </row>
    <row r="252" spans="1:6" x14ac:dyDescent="0.55000000000000004">
      <c r="A252" s="57"/>
      <c r="B252" s="58"/>
      <c r="C252" s="58"/>
      <c r="D252" s="58"/>
      <c r="E252" s="58"/>
      <c r="F252" s="59"/>
    </row>
    <row r="253" spans="1:6" x14ac:dyDescent="0.55000000000000004">
      <c r="A253" s="57"/>
      <c r="B253" s="58"/>
      <c r="C253" s="58"/>
      <c r="D253" s="58"/>
      <c r="E253" s="58"/>
      <c r="F253" s="59"/>
    </row>
    <row r="254" spans="1:6" x14ac:dyDescent="0.55000000000000004">
      <c r="A254" s="57"/>
      <c r="B254" s="58"/>
      <c r="C254" s="58"/>
      <c r="D254" s="58"/>
      <c r="E254" s="58"/>
      <c r="F254" s="59"/>
    </row>
    <row r="255" spans="1:6" x14ac:dyDescent="0.55000000000000004">
      <c r="A255" s="57"/>
      <c r="B255" s="58"/>
      <c r="C255" s="58"/>
      <c r="D255" s="58"/>
      <c r="E255" s="58"/>
      <c r="F255" s="59"/>
    </row>
    <row r="256" spans="1:6" x14ac:dyDescent="0.55000000000000004">
      <c r="A256" s="57"/>
      <c r="B256" s="58"/>
      <c r="C256" s="58"/>
      <c r="D256" s="58"/>
      <c r="E256" s="58"/>
      <c r="F256" s="59"/>
    </row>
    <row r="257" spans="1:6" x14ac:dyDescent="0.55000000000000004">
      <c r="A257" s="57"/>
      <c r="B257" s="58"/>
      <c r="C257" s="58"/>
      <c r="D257" s="58"/>
      <c r="E257" s="58"/>
      <c r="F257" s="59"/>
    </row>
    <row r="258" spans="1:6" x14ac:dyDescent="0.55000000000000004">
      <c r="A258" s="57"/>
      <c r="B258" s="58"/>
      <c r="C258" s="58"/>
      <c r="D258" s="58"/>
      <c r="E258" s="58"/>
      <c r="F258" s="59"/>
    </row>
    <row r="259" spans="1:6" x14ac:dyDescent="0.55000000000000004">
      <c r="A259" s="57"/>
      <c r="B259" s="58"/>
      <c r="C259" s="58"/>
      <c r="D259" s="58"/>
      <c r="E259" s="58"/>
      <c r="F259" s="59"/>
    </row>
    <row r="260" spans="1:6" x14ac:dyDescent="0.55000000000000004">
      <c r="A260" s="57"/>
      <c r="B260" s="58"/>
      <c r="C260" s="58"/>
      <c r="D260" s="58"/>
      <c r="E260" s="58"/>
      <c r="F260" s="59"/>
    </row>
    <row r="261" spans="1:6" x14ac:dyDescent="0.55000000000000004">
      <c r="A261" s="57"/>
      <c r="B261" s="58"/>
      <c r="C261" s="58"/>
      <c r="D261" s="58"/>
      <c r="E261" s="58"/>
      <c r="F261" s="59"/>
    </row>
    <row r="262" spans="1:6" x14ac:dyDescent="0.55000000000000004">
      <c r="A262" s="57"/>
      <c r="B262" s="58"/>
      <c r="C262" s="58"/>
      <c r="D262" s="58"/>
      <c r="E262" s="58"/>
      <c r="F262" s="59"/>
    </row>
    <row r="263" spans="1:6" x14ac:dyDescent="0.55000000000000004">
      <c r="A263" s="57"/>
      <c r="B263" s="58"/>
      <c r="C263" s="58"/>
      <c r="D263" s="58"/>
      <c r="E263" s="58"/>
      <c r="F263" s="59"/>
    </row>
    <row r="264" spans="1:6" x14ac:dyDescent="0.55000000000000004">
      <c r="A264" s="57"/>
      <c r="B264" s="58"/>
      <c r="C264" s="58"/>
      <c r="D264" s="58"/>
      <c r="E264" s="58"/>
      <c r="F264" s="59"/>
    </row>
    <row r="265" spans="1:6" x14ac:dyDescent="0.55000000000000004">
      <c r="A265" s="57"/>
      <c r="B265" s="58"/>
      <c r="C265" s="58"/>
      <c r="D265" s="58"/>
      <c r="E265" s="58"/>
      <c r="F265" s="59"/>
    </row>
    <row r="266" spans="1:6" x14ac:dyDescent="0.55000000000000004">
      <c r="A266" s="57"/>
      <c r="B266" s="58"/>
      <c r="C266" s="58"/>
      <c r="D266" s="58"/>
      <c r="E266" s="58"/>
      <c r="F266" s="59"/>
    </row>
    <row r="267" spans="1:6" x14ac:dyDescent="0.55000000000000004">
      <c r="A267" s="57"/>
      <c r="B267" s="58"/>
      <c r="C267" s="58"/>
      <c r="D267" s="58"/>
      <c r="E267" s="58"/>
      <c r="F267" s="59"/>
    </row>
    <row r="268" spans="1:6" x14ac:dyDescent="0.55000000000000004">
      <c r="A268" s="57"/>
      <c r="B268" s="58"/>
      <c r="C268" s="58"/>
      <c r="D268" s="58"/>
      <c r="E268" s="58"/>
      <c r="F268" s="59"/>
    </row>
    <row r="269" spans="1:6" x14ac:dyDescent="0.55000000000000004">
      <c r="A269" s="57"/>
      <c r="B269" s="58"/>
      <c r="C269" s="58"/>
      <c r="D269" s="58"/>
      <c r="E269" s="58"/>
      <c r="F269" s="59"/>
    </row>
    <row r="270" spans="1:6" x14ac:dyDescent="0.55000000000000004">
      <c r="A270" s="57"/>
      <c r="B270" s="58"/>
      <c r="C270" s="58"/>
      <c r="D270" s="58"/>
      <c r="E270" s="58"/>
      <c r="F270" s="59"/>
    </row>
    <row r="271" spans="1:6" x14ac:dyDescent="0.55000000000000004">
      <c r="A271" s="57"/>
      <c r="B271" s="58"/>
      <c r="C271" s="58"/>
      <c r="D271" s="58"/>
      <c r="E271" s="58"/>
      <c r="F271" s="59"/>
    </row>
    <row r="272" spans="1:6" x14ac:dyDescent="0.55000000000000004">
      <c r="A272" s="57"/>
      <c r="B272" s="58"/>
      <c r="C272" s="58"/>
      <c r="D272" s="58"/>
      <c r="E272" s="58"/>
      <c r="F272" s="59"/>
    </row>
    <row r="273" spans="1:6" x14ac:dyDescent="0.55000000000000004">
      <c r="A273" s="57"/>
      <c r="B273" s="58"/>
      <c r="C273" s="58"/>
      <c r="D273" s="58"/>
      <c r="E273" s="58"/>
      <c r="F273" s="59"/>
    </row>
    <row r="274" spans="1:6" x14ac:dyDescent="0.55000000000000004">
      <c r="A274" s="57"/>
      <c r="B274" s="58"/>
      <c r="C274" s="58"/>
      <c r="D274" s="58"/>
      <c r="E274" s="58"/>
      <c r="F274" s="59"/>
    </row>
    <row r="275" spans="1:6" x14ac:dyDescent="0.55000000000000004">
      <c r="A275" s="57"/>
      <c r="B275" s="58"/>
      <c r="C275" s="58"/>
      <c r="D275" s="58"/>
      <c r="E275" s="58"/>
      <c r="F275" s="59"/>
    </row>
    <row r="276" spans="1:6" x14ac:dyDescent="0.55000000000000004">
      <c r="A276" s="57"/>
      <c r="B276" s="58"/>
      <c r="C276" s="58"/>
      <c r="D276" s="58"/>
      <c r="E276" s="58"/>
      <c r="F276" s="59"/>
    </row>
    <row r="277" spans="1:6" x14ac:dyDescent="0.55000000000000004">
      <c r="A277" s="57"/>
      <c r="B277" s="58"/>
      <c r="C277" s="58"/>
      <c r="D277" s="58"/>
      <c r="E277" s="58"/>
      <c r="F277" s="59"/>
    </row>
    <row r="278" spans="1:6" x14ac:dyDescent="0.55000000000000004">
      <c r="A278" s="57"/>
      <c r="B278" s="58"/>
      <c r="C278" s="58"/>
      <c r="D278" s="58"/>
      <c r="E278" s="58"/>
      <c r="F278" s="59"/>
    </row>
    <row r="279" spans="1:6" x14ac:dyDescent="0.55000000000000004">
      <c r="A279" s="57"/>
      <c r="B279" s="58"/>
      <c r="C279" s="58"/>
      <c r="D279" s="58"/>
      <c r="E279" s="58"/>
      <c r="F279" s="59"/>
    </row>
    <row r="280" spans="1:6" x14ac:dyDescent="0.55000000000000004">
      <c r="A280" s="57"/>
      <c r="B280" s="58"/>
      <c r="C280" s="58"/>
      <c r="D280" s="58"/>
      <c r="E280" s="58"/>
      <c r="F280" s="59"/>
    </row>
    <row r="281" spans="1:6" x14ac:dyDescent="0.55000000000000004">
      <c r="A281" s="57"/>
      <c r="B281" s="58"/>
      <c r="C281" s="58"/>
      <c r="D281" s="58"/>
      <c r="E281" s="58"/>
      <c r="F281" s="59"/>
    </row>
    <row r="282" spans="1:6" x14ac:dyDescent="0.55000000000000004">
      <c r="A282" s="57"/>
      <c r="B282" s="58"/>
      <c r="C282" s="58"/>
      <c r="D282" s="58"/>
      <c r="E282" s="58"/>
      <c r="F282" s="59"/>
    </row>
    <row r="283" spans="1:6" x14ac:dyDescent="0.55000000000000004">
      <c r="A283" s="57"/>
      <c r="B283" s="58"/>
      <c r="C283" s="58"/>
      <c r="D283" s="58"/>
      <c r="E283" s="58"/>
      <c r="F283" s="59"/>
    </row>
    <row r="284" spans="1:6" x14ac:dyDescent="0.55000000000000004">
      <c r="A284" s="57"/>
      <c r="B284" s="58"/>
      <c r="C284" s="58"/>
      <c r="D284" s="58"/>
      <c r="E284" s="58"/>
      <c r="F284" s="59"/>
    </row>
    <row r="285" spans="1:6" x14ac:dyDescent="0.55000000000000004">
      <c r="A285" s="57"/>
      <c r="B285" s="58"/>
      <c r="C285" s="58"/>
      <c r="D285" s="58"/>
      <c r="E285" s="58"/>
      <c r="F285" s="59"/>
    </row>
    <row r="286" spans="1:6" x14ac:dyDescent="0.55000000000000004">
      <c r="A286" s="57"/>
      <c r="B286" s="58"/>
      <c r="C286" s="58"/>
      <c r="D286" s="58"/>
      <c r="E286" s="58"/>
      <c r="F286" s="59"/>
    </row>
    <row r="287" spans="1:6" x14ac:dyDescent="0.55000000000000004">
      <c r="A287" s="57"/>
      <c r="B287" s="58"/>
      <c r="C287" s="58"/>
      <c r="D287" s="58"/>
      <c r="E287" s="58"/>
      <c r="F287" s="59"/>
    </row>
    <row r="288" spans="1:6" x14ac:dyDescent="0.55000000000000004">
      <c r="A288" s="57"/>
      <c r="B288" s="58"/>
      <c r="C288" s="58"/>
      <c r="D288" s="58"/>
      <c r="E288" s="58"/>
      <c r="F288" s="59"/>
    </row>
    <row r="289" spans="1:6" x14ac:dyDescent="0.55000000000000004">
      <c r="A289" s="57"/>
      <c r="B289" s="58"/>
      <c r="C289" s="58"/>
      <c r="D289" s="58"/>
      <c r="E289" s="58"/>
      <c r="F289" s="59"/>
    </row>
    <row r="290" spans="1:6" x14ac:dyDescent="0.55000000000000004">
      <c r="A290" s="57"/>
      <c r="B290" s="58"/>
      <c r="C290" s="58"/>
      <c r="D290" s="58"/>
      <c r="E290" s="58"/>
      <c r="F290" s="59"/>
    </row>
    <row r="291" spans="1:6" x14ac:dyDescent="0.55000000000000004">
      <c r="A291" s="57"/>
      <c r="B291" s="58"/>
      <c r="C291" s="58"/>
      <c r="D291" s="58"/>
      <c r="E291" s="58"/>
      <c r="F291" s="59"/>
    </row>
    <row r="292" spans="1:6" x14ac:dyDescent="0.55000000000000004">
      <c r="A292" s="57"/>
      <c r="B292" s="58"/>
      <c r="C292" s="58"/>
      <c r="D292" s="58"/>
      <c r="E292" s="58"/>
      <c r="F292" s="59"/>
    </row>
    <row r="293" spans="1:6" x14ac:dyDescent="0.55000000000000004">
      <c r="A293" s="57"/>
      <c r="B293" s="58"/>
      <c r="C293" s="58"/>
      <c r="D293" s="58"/>
      <c r="E293" s="58"/>
      <c r="F293" s="59"/>
    </row>
    <row r="294" spans="1:6" x14ac:dyDescent="0.55000000000000004">
      <c r="A294" s="57"/>
      <c r="B294" s="58"/>
      <c r="C294" s="58"/>
      <c r="D294" s="58"/>
      <c r="E294" s="58"/>
      <c r="F294" s="59"/>
    </row>
    <row r="295" spans="1:6" x14ac:dyDescent="0.55000000000000004">
      <c r="A295" s="57"/>
      <c r="B295" s="58"/>
      <c r="C295" s="58"/>
      <c r="D295" s="58"/>
      <c r="E295" s="58"/>
      <c r="F295" s="59"/>
    </row>
    <row r="296" spans="1:6" x14ac:dyDescent="0.55000000000000004">
      <c r="A296" s="57"/>
      <c r="B296" s="58"/>
      <c r="C296" s="58"/>
      <c r="D296" s="58"/>
      <c r="E296" s="58"/>
      <c r="F296" s="59"/>
    </row>
    <row r="297" spans="1:6" x14ac:dyDescent="0.55000000000000004">
      <c r="A297" s="57"/>
      <c r="B297" s="58"/>
      <c r="C297" s="58"/>
      <c r="D297" s="58"/>
      <c r="E297" s="58"/>
      <c r="F297" s="59"/>
    </row>
    <row r="298" spans="1:6" x14ac:dyDescent="0.55000000000000004">
      <c r="A298" s="57"/>
      <c r="B298" s="58"/>
      <c r="C298" s="58"/>
      <c r="D298" s="58"/>
      <c r="E298" s="58"/>
      <c r="F298" s="59"/>
    </row>
    <row r="299" spans="1:6" x14ac:dyDescent="0.55000000000000004">
      <c r="A299" s="57"/>
      <c r="B299" s="58"/>
      <c r="C299" s="58"/>
      <c r="D299" s="58"/>
      <c r="E299" s="58"/>
      <c r="F299" s="59"/>
    </row>
    <row r="300" spans="1:6" x14ac:dyDescent="0.55000000000000004">
      <c r="A300" s="57"/>
      <c r="B300" s="58"/>
      <c r="C300" s="58"/>
      <c r="D300" s="58"/>
      <c r="E300" s="58"/>
      <c r="F300" s="59"/>
    </row>
    <row r="301" spans="1:6" x14ac:dyDescent="0.55000000000000004">
      <c r="A301" s="57"/>
      <c r="B301" s="58"/>
      <c r="C301" s="58"/>
      <c r="D301" s="58"/>
      <c r="E301" s="58"/>
      <c r="F301" s="59"/>
    </row>
    <row r="302" spans="1:6" x14ac:dyDescent="0.55000000000000004">
      <c r="A302" s="57"/>
      <c r="B302" s="58"/>
      <c r="C302" s="58"/>
      <c r="D302" s="58"/>
      <c r="E302" s="58"/>
      <c r="F302" s="59"/>
    </row>
    <row r="303" spans="1:6" x14ac:dyDescent="0.55000000000000004">
      <c r="A303" s="57"/>
      <c r="B303" s="58"/>
      <c r="C303" s="58"/>
      <c r="D303" s="58"/>
      <c r="E303" s="58"/>
      <c r="F303" s="59"/>
    </row>
    <row r="304" spans="1:6" x14ac:dyDescent="0.55000000000000004">
      <c r="A304" s="57"/>
      <c r="B304" s="58"/>
      <c r="C304" s="58"/>
      <c r="D304" s="58"/>
      <c r="E304" s="58"/>
      <c r="F304" s="59"/>
    </row>
    <row r="305" spans="1:6" x14ac:dyDescent="0.55000000000000004">
      <c r="A305" s="57"/>
      <c r="B305" s="58"/>
      <c r="C305" s="58"/>
      <c r="D305" s="58"/>
      <c r="E305" s="58"/>
      <c r="F305" s="59"/>
    </row>
    <row r="306" spans="1:6" x14ac:dyDescent="0.55000000000000004">
      <c r="A306" s="57"/>
      <c r="B306" s="58"/>
      <c r="C306" s="58"/>
      <c r="D306" s="58"/>
      <c r="E306" s="58"/>
      <c r="F306" s="59"/>
    </row>
    <row r="307" spans="1:6" x14ac:dyDescent="0.55000000000000004">
      <c r="A307" s="57"/>
      <c r="B307" s="58"/>
      <c r="C307" s="58"/>
      <c r="D307" s="58"/>
      <c r="E307" s="58"/>
      <c r="F307" s="59"/>
    </row>
    <row r="308" spans="1:6" x14ac:dyDescent="0.55000000000000004">
      <c r="A308" s="57"/>
      <c r="B308" s="58"/>
      <c r="C308" s="58"/>
      <c r="D308" s="58"/>
      <c r="E308" s="58"/>
      <c r="F308" s="59"/>
    </row>
    <row r="309" spans="1:6" x14ac:dyDescent="0.55000000000000004">
      <c r="A309" s="57"/>
      <c r="B309" s="58"/>
      <c r="C309" s="58"/>
      <c r="D309" s="58"/>
      <c r="E309" s="58"/>
      <c r="F309" s="59"/>
    </row>
    <row r="310" spans="1:6" x14ac:dyDescent="0.55000000000000004">
      <c r="A310" s="57"/>
      <c r="B310" s="58"/>
      <c r="C310" s="58"/>
      <c r="D310" s="58"/>
      <c r="E310" s="58"/>
      <c r="F310" s="59"/>
    </row>
    <row r="311" spans="1:6" x14ac:dyDescent="0.55000000000000004">
      <c r="A311" s="57"/>
      <c r="B311" s="58"/>
      <c r="C311" s="58"/>
      <c r="D311" s="58"/>
      <c r="E311" s="58"/>
      <c r="F311" s="59"/>
    </row>
    <row r="312" spans="1:6" x14ac:dyDescent="0.55000000000000004">
      <c r="A312" s="57"/>
      <c r="B312" s="58"/>
      <c r="C312" s="58"/>
      <c r="D312" s="58"/>
      <c r="E312" s="58"/>
      <c r="F312" s="59"/>
    </row>
    <row r="313" spans="1:6" x14ac:dyDescent="0.55000000000000004">
      <c r="A313" s="57"/>
      <c r="B313" s="58"/>
      <c r="C313" s="58"/>
      <c r="D313" s="58"/>
      <c r="E313" s="58"/>
      <c r="F313" s="59"/>
    </row>
    <row r="314" spans="1:6" x14ac:dyDescent="0.55000000000000004">
      <c r="A314" s="57"/>
      <c r="B314" s="58"/>
      <c r="C314" s="58"/>
      <c r="D314" s="58"/>
      <c r="E314" s="58"/>
      <c r="F314" s="59"/>
    </row>
    <row r="315" spans="1:6" x14ac:dyDescent="0.55000000000000004">
      <c r="A315" s="57"/>
      <c r="B315" s="58"/>
      <c r="C315" s="58"/>
      <c r="D315" s="58"/>
      <c r="E315" s="58"/>
      <c r="F315" s="59"/>
    </row>
    <row r="316" spans="1:6" x14ac:dyDescent="0.55000000000000004">
      <c r="A316" s="57"/>
      <c r="B316" s="58"/>
      <c r="C316" s="58"/>
      <c r="D316" s="58"/>
      <c r="E316" s="58"/>
      <c r="F316" s="59"/>
    </row>
    <row r="317" spans="1:6" x14ac:dyDescent="0.55000000000000004">
      <c r="A317" s="57"/>
      <c r="B317" s="58"/>
      <c r="C317" s="58"/>
      <c r="D317" s="58"/>
      <c r="E317" s="58"/>
      <c r="F317" s="59"/>
    </row>
    <row r="318" spans="1:6" x14ac:dyDescent="0.55000000000000004">
      <c r="A318" s="57"/>
      <c r="B318" s="58"/>
      <c r="C318" s="58"/>
      <c r="D318" s="58"/>
      <c r="E318" s="58"/>
      <c r="F318" s="59"/>
    </row>
    <row r="319" spans="1:6" x14ac:dyDescent="0.55000000000000004">
      <c r="A319" s="57"/>
      <c r="B319" s="58"/>
      <c r="C319" s="58"/>
      <c r="D319" s="58"/>
      <c r="E319" s="58"/>
      <c r="F319" s="59"/>
    </row>
    <row r="320" spans="1:6" x14ac:dyDescent="0.55000000000000004">
      <c r="A320" s="57"/>
      <c r="B320" s="58"/>
      <c r="C320" s="58"/>
      <c r="D320" s="58"/>
      <c r="E320" s="58"/>
      <c r="F320" s="59"/>
    </row>
    <row r="321" spans="1:6" x14ac:dyDescent="0.55000000000000004">
      <c r="A321" s="57"/>
      <c r="B321" s="58"/>
      <c r="C321" s="58"/>
      <c r="D321" s="58"/>
      <c r="E321" s="58"/>
      <c r="F321" s="59"/>
    </row>
    <row r="322" spans="1:6" x14ac:dyDescent="0.55000000000000004">
      <c r="A322" s="57"/>
      <c r="B322" s="58"/>
      <c r="C322" s="58"/>
      <c r="D322" s="58"/>
      <c r="E322" s="58"/>
      <c r="F322" s="59"/>
    </row>
    <row r="323" spans="1:6" x14ac:dyDescent="0.55000000000000004">
      <c r="A323" s="57"/>
      <c r="B323" s="58"/>
      <c r="C323" s="58"/>
      <c r="D323" s="58"/>
      <c r="E323" s="58"/>
      <c r="F323" s="59"/>
    </row>
    <row r="324" spans="1:6" x14ac:dyDescent="0.55000000000000004">
      <c r="A324" s="57"/>
      <c r="B324" s="58"/>
      <c r="C324" s="58"/>
      <c r="D324" s="58"/>
      <c r="E324" s="58"/>
      <c r="F324" s="59"/>
    </row>
    <row r="325" spans="1:6" x14ac:dyDescent="0.55000000000000004">
      <c r="A325" s="57"/>
      <c r="B325" s="58"/>
      <c r="C325" s="58"/>
      <c r="D325" s="58"/>
      <c r="E325" s="58"/>
      <c r="F325" s="59"/>
    </row>
    <row r="326" spans="1:6" x14ac:dyDescent="0.55000000000000004">
      <c r="A326" s="57"/>
      <c r="B326" s="58"/>
      <c r="C326" s="58"/>
      <c r="D326" s="58"/>
      <c r="E326" s="58"/>
      <c r="F326" s="59"/>
    </row>
    <row r="327" spans="1:6" x14ac:dyDescent="0.55000000000000004">
      <c r="A327" s="57"/>
      <c r="B327" s="58"/>
      <c r="C327" s="58"/>
      <c r="D327" s="58"/>
      <c r="E327" s="58"/>
      <c r="F327" s="59"/>
    </row>
    <row r="328" spans="1:6" x14ac:dyDescent="0.55000000000000004">
      <c r="A328" s="57"/>
      <c r="B328" s="58"/>
      <c r="C328" s="58"/>
      <c r="D328" s="58"/>
      <c r="E328" s="58"/>
      <c r="F328" s="59"/>
    </row>
    <row r="329" spans="1:6" x14ac:dyDescent="0.55000000000000004">
      <c r="A329" s="57"/>
      <c r="B329" s="58"/>
      <c r="C329" s="58"/>
      <c r="D329" s="58"/>
      <c r="E329" s="58"/>
      <c r="F329" s="59"/>
    </row>
    <row r="330" spans="1:6" x14ac:dyDescent="0.55000000000000004">
      <c r="A330" s="57"/>
      <c r="B330" s="58"/>
      <c r="C330" s="58"/>
      <c r="D330" s="58"/>
      <c r="E330" s="58"/>
      <c r="F330" s="59"/>
    </row>
    <row r="331" spans="1:6" x14ac:dyDescent="0.55000000000000004">
      <c r="A331" s="57"/>
      <c r="B331" s="58"/>
      <c r="C331" s="58"/>
      <c r="D331" s="58"/>
      <c r="E331" s="58"/>
      <c r="F331" s="59"/>
    </row>
    <row r="332" spans="1:6" x14ac:dyDescent="0.55000000000000004">
      <c r="A332" s="57"/>
      <c r="B332" s="58"/>
      <c r="C332" s="58"/>
      <c r="D332" s="58"/>
      <c r="E332" s="58"/>
      <c r="F332" s="59"/>
    </row>
    <row r="333" spans="1:6" x14ac:dyDescent="0.55000000000000004">
      <c r="A333" s="57"/>
      <c r="B333" s="58"/>
      <c r="C333" s="58"/>
      <c r="D333" s="58"/>
      <c r="E333" s="58"/>
      <c r="F333" s="59"/>
    </row>
    <row r="334" spans="1:6" x14ac:dyDescent="0.55000000000000004">
      <c r="A334" s="57"/>
      <c r="B334" s="58"/>
      <c r="C334" s="58"/>
      <c r="D334" s="58"/>
      <c r="E334" s="58"/>
      <c r="F334" s="59"/>
    </row>
    <row r="335" spans="1:6" x14ac:dyDescent="0.55000000000000004">
      <c r="A335" s="57"/>
      <c r="B335" s="58"/>
      <c r="C335" s="58"/>
      <c r="D335" s="58"/>
      <c r="E335" s="58"/>
      <c r="F335" s="59"/>
    </row>
    <row r="336" spans="1:6" x14ac:dyDescent="0.55000000000000004">
      <c r="A336" s="57"/>
      <c r="B336" s="58"/>
      <c r="C336" s="58"/>
      <c r="D336" s="58"/>
      <c r="E336" s="58"/>
      <c r="F336" s="59"/>
    </row>
    <row r="337" spans="1:6" x14ac:dyDescent="0.55000000000000004">
      <c r="A337" s="57"/>
      <c r="B337" s="58"/>
      <c r="C337" s="58"/>
      <c r="D337" s="58"/>
      <c r="E337" s="58"/>
      <c r="F337" s="59"/>
    </row>
    <row r="338" spans="1:6" x14ac:dyDescent="0.55000000000000004">
      <c r="A338" s="57"/>
      <c r="B338" s="58"/>
      <c r="C338" s="58"/>
      <c r="D338" s="58"/>
      <c r="E338" s="58"/>
      <c r="F338" s="59"/>
    </row>
    <row r="339" spans="1:6" x14ac:dyDescent="0.55000000000000004">
      <c r="A339" s="57"/>
      <c r="B339" s="58"/>
      <c r="C339" s="58"/>
      <c r="D339" s="58"/>
      <c r="E339" s="58"/>
      <c r="F339" s="59"/>
    </row>
    <row r="340" spans="1:6" x14ac:dyDescent="0.55000000000000004">
      <c r="A340" s="57"/>
      <c r="B340" s="58"/>
      <c r="C340" s="58"/>
      <c r="D340" s="58"/>
      <c r="E340" s="58"/>
      <c r="F340" s="59"/>
    </row>
    <row r="341" spans="1:6" x14ac:dyDescent="0.55000000000000004">
      <c r="A341" s="57"/>
      <c r="B341" s="58"/>
      <c r="C341" s="58"/>
      <c r="D341" s="58"/>
      <c r="E341" s="58"/>
      <c r="F341" s="59"/>
    </row>
    <row r="342" spans="1:6" x14ac:dyDescent="0.55000000000000004">
      <c r="A342" s="57"/>
      <c r="B342" s="58"/>
      <c r="C342" s="58"/>
      <c r="D342" s="58"/>
      <c r="E342" s="58"/>
      <c r="F342" s="59"/>
    </row>
    <row r="343" spans="1:6" x14ac:dyDescent="0.55000000000000004">
      <c r="A343" s="57"/>
      <c r="B343" s="58"/>
      <c r="C343" s="58"/>
      <c r="D343" s="58"/>
      <c r="E343" s="58"/>
      <c r="F343" s="59"/>
    </row>
    <row r="344" spans="1:6" x14ac:dyDescent="0.55000000000000004">
      <c r="A344" s="57"/>
      <c r="B344" s="58"/>
      <c r="C344" s="58"/>
      <c r="D344" s="58"/>
      <c r="E344" s="58"/>
      <c r="F344" s="59"/>
    </row>
    <row r="345" spans="1:6" x14ac:dyDescent="0.55000000000000004">
      <c r="A345" s="57"/>
      <c r="B345" s="58"/>
      <c r="C345" s="58"/>
      <c r="D345" s="58"/>
      <c r="E345" s="58"/>
      <c r="F345" s="59"/>
    </row>
    <row r="346" spans="1:6" x14ac:dyDescent="0.55000000000000004">
      <c r="A346" s="57"/>
      <c r="B346" s="58"/>
      <c r="C346" s="58"/>
      <c r="D346" s="58"/>
      <c r="E346" s="58"/>
      <c r="F346" s="59"/>
    </row>
    <row r="347" spans="1:6" x14ac:dyDescent="0.55000000000000004">
      <c r="A347" s="57"/>
      <c r="B347" s="58"/>
      <c r="C347" s="58"/>
      <c r="D347" s="58"/>
      <c r="E347" s="58"/>
      <c r="F347" s="59"/>
    </row>
    <row r="348" spans="1:6" x14ac:dyDescent="0.55000000000000004">
      <c r="A348" s="57"/>
      <c r="B348" s="58"/>
      <c r="C348" s="58"/>
      <c r="D348" s="58"/>
      <c r="E348" s="58"/>
      <c r="F348" s="59"/>
    </row>
    <row r="349" spans="1:6" x14ac:dyDescent="0.55000000000000004">
      <c r="A349" s="57"/>
      <c r="B349" s="58"/>
      <c r="C349" s="58"/>
      <c r="D349" s="58"/>
      <c r="E349" s="58"/>
      <c r="F349" s="59"/>
    </row>
    <row r="350" spans="1:6" x14ac:dyDescent="0.55000000000000004">
      <c r="A350" s="57"/>
      <c r="B350" s="58"/>
      <c r="C350" s="58"/>
      <c r="D350" s="58"/>
      <c r="E350" s="58"/>
      <c r="F350" s="59"/>
    </row>
    <row r="351" spans="1:6" x14ac:dyDescent="0.55000000000000004">
      <c r="A351" s="57"/>
      <c r="B351" s="58"/>
      <c r="C351" s="58"/>
      <c r="D351" s="58"/>
      <c r="E351" s="58"/>
      <c r="F351" s="59"/>
    </row>
    <row r="352" spans="1:6" x14ac:dyDescent="0.55000000000000004">
      <c r="A352" s="57"/>
      <c r="B352" s="58"/>
      <c r="C352" s="58"/>
      <c r="D352" s="58"/>
      <c r="E352" s="58"/>
      <c r="F352" s="59"/>
    </row>
    <row r="353" spans="1:6" x14ac:dyDescent="0.55000000000000004">
      <c r="A353" s="57"/>
      <c r="B353" s="58"/>
      <c r="C353" s="58"/>
      <c r="D353" s="58"/>
      <c r="E353" s="58"/>
      <c r="F353" s="59"/>
    </row>
    <row r="354" spans="1:6" x14ac:dyDescent="0.55000000000000004">
      <c r="A354" s="57"/>
      <c r="B354" s="58"/>
      <c r="C354" s="58"/>
      <c r="D354" s="58"/>
      <c r="E354" s="58"/>
      <c r="F354" s="59"/>
    </row>
    <row r="355" spans="1:6" x14ac:dyDescent="0.55000000000000004">
      <c r="A355" s="57"/>
      <c r="B355" s="58"/>
      <c r="C355" s="58"/>
      <c r="D355" s="58"/>
      <c r="E355" s="58"/>
      <c r="F355" s="59"/>
    </row>
    <row r="356" spans="1:6" x14ac:dyDescent="0.55000000000000004">
      <c r="A356" s="57"/>
      <c r="B356" s="58"/>
      <c r="C356" s="58"/>
      <c r="D356" s="58"/>
      <c r="E356" s="58"/>
      <c r="F356" s="59"/>
    </row>
    <row r="357" spans="1:6" x14ac:dyDescent="0.55000000000000004">
      <c r="A357" s="57"/>
      <c r="B357" s="58"/>
      <c r="C357" s="58"/>
      <c r="D357" s="58"/>
      <c r="E357" s="58"/>
      <c r="F357" s="59"/>
    </row>
    <row r="358" spans="1:6" x14ac:dyDescent="0.55000000000000004">
      <c r="A358" s="57"/>
      <c r="B358" s="58"/>
      <c r="C358" s="58"/>
      <c r="D358" s="58"/>
      <c r="E358" s="58"/>
      <c r="F358" s="59"/>
    </row>
    <row r="359" spans="1:6" x14ac:dyDescent="0.55000000000000004">
      <c r="A359" s="57"/>
      <c r="B359" s="58"/>
      <c r="C359" s="58"/>
      <c r="D359" s="58"/>
      <c r="E359" s="58"/>
      <c r="F359" s="59"/>
    </row>
    <row r="360" spans="1:6" x14ac:dyDescent="0.55000000000000004">
      <c r="A360" s="57"/>
      <c r="B360" s="58"/>
      <c r="C360" s="58"/>
      <c r="D360" s="58"/>
      <c r="E360" s="58"/>
      <c r="F360" s="59"/>
    </row>
    <row r="361" spans="1:6" x14ac:dyDescent="0.55000000000000004">
      <c r="A361" s="57"/>
      <c r="B361" s="58"/>
      <c r="C361" s="58"/>
      <c r="D361" s="58"/>
      <c r="E361" s="58"/>
      <c r="F361" s="59"/>
    </row>
    <row r="362" spans="1:6" x14ac:dyDescent="0.55000000000000004">
      <c r="A362" s="57"/>
      <c r="B362" s="58"/>
      <c r="C362" s="58"/>
      <c r="D362" s="58"/>
      <c r="E362" s="58"/>
      <c r="F362" s="59"/>
    </row>
    <row r="363" spans="1:6" x14ac:dyDescent="0.55000000000000004">
      <c r="A363" s="57"/>
      <c r="B363" s="58"/>
      <c r="C363" s="58"/>
      <c r="D363" s="58"/>
      <c r="E363" s="58"/>
      <c r="F363" s="59"/>
    </row>
    <row r="364" spans="1:6" x14ac:dyDescent="0.55000000000000004">
      <c r="A364" s="57"/>
      <c r="B364" s="58"/>
      <c r="C364" s="58"/>
      <c r="D364" s="58"/>
      <c r="E364" s="58"/>
      <c r="F364" s="59"/>
    </row>
    <row r="365" spans="1:6" x14ac:dyDescent="0.55000000000000004">
      <c r="A365" s="57"/>
      <c r="B365" s="58"/>
      <c r="C365" s="58"/>
      <c r="D365" s="58"/>
      <c r="E365" s="58"/>
      <c r="F365" s="59"/>
    </row>
    <row r="366" spans="1:6" x14ac:dyDescent="0.55000000000000004">
      <c r="A366" s="57"/>
      <c r="B366" s="58"/>
      <c r="C366" s="58"/>
      <c r="D366" s="58"/>
      <c r="E366" s="58"/>
      <c r="F366" s="59"/>
    </row>
    <row r="367" spans="1:6" x14ac:dyDescent="0.55000000000000004">
      <c r="A367" s="57"/>
      <c r="B367" s="58"/>
      <c r="C367" s="58"/>
      <c r="D367" s="58"/>
      <c r="E367" s="58"/>
      <c r="F367" s="59"/>
    </row>
    <row r="368" spans="1:6" x14ac:dyDescent="0.55000000000000004">
      <c r="A368" s="57"/>
      <c r="B368" s="58"/>
      <c r="C368" s="58"/>
      <c r="D368" s="58"/>
      <c r="E368" s="58"/>
      <c r="F368" s="59"/>
    </row>
    <row r="369" spans="1:6" x14ac:dyDescent="0.55000000000000004">
      <c r="A369" s="57"/>
      <c r="B369" s="58"/>
      <c r="C369" s="58"/>
      <c r="D369" s="58"/>
      <c r="E369" s="58"/>
      <c r="F369" s="59"/>
    </row>
    <row r="370" spans="1:6" x14ac:dyDescent="0.55000000000000004">
      <c r="A370" s="57"/>
      <c r="B370" s="58"/>
      <c r="C370" s="58"/>
      <c r="D370" s="58"/>
      <c r="E370" s="58"/>
      <c r="F370" s="59"/>
    </row>
    <row r="371" spans="1:6" x14ac:dyDescent="0.55000000000000004">
      <c r="A371" s="57"/>
      <c r="B371" s="58"/>
      <c r="C371" s="58"/>
      <c r="D371" s="58"/>
      <c r="E371" s="58"/>
      <c r="F371" s="59"/>
    </row>
    <row r="372" spans="1:6" x14ac:dyDescent="0.55000000000000004">
      <c r="A372" s="57"/>
      <c r="B372" s="58"/>
      <c r="C372" s="58"/>
      <c r="D372" s="58"/>
      <c r="E372" s="58"/>
      <c r="F372" s="59"/>
    </row>
    <row r="373" spans="1:6" x14ac:dyDescent="0.55000000000000004">
      <c r="A373" s="57"/>
      <c r="B373" s="58"/>
      <c r="C373" s="58"/>
      <c r="D373" s="58"/>
      <c r="E373" s="58"/>
      <c r="F373" s="59"/>
    </row>
    <row r="374" spans="1:6" x14ac:dyDescent="0.55000000000000004">
      <c r="A374" s="57"/>
      <c r="B374" s="58"/>
      <c r="C374" s="58"/>
      <c r="D374" s="58"/>
      <c r="E374" s="58"/>
      <c r="F374" s="59"/>
    </row>
    <row r="375" spans="1:6" x14ac:dyDescent="0.55000000000000004">
      <c r="A375" s="57"/>
      <c r="B375" s="58"/>
      <c r="C375" s="58"/>
      <c r="D375" s="58"/>
      <c r="E375" s="58"/>
      <c r="F375" s="59"/>
    </row>
    <row r="376" spans="1:6" x14ac:dyDescent="0.55000000000000004">
      <c r="A376" s="57"/>
      <c r="B376" s="58"/>
      <c r="C376" s="58"/>
      <c r="D376" s="58"/>
      <c r="E376" s="58"/>
      <c r="F376" s="59"/>
    </row>
    <row r="377" spans="1:6" x14ac:dyDescent="0.55000000000000004">
      <c r="A377" s="57"/>
      <c r="B377" s="58"/>
      <c r="C377" s="58"/>
      <c r="D377" s="58"/>
      <c r="E377" s="58"/>
      <c r="F377" s="59"/>
    </row>
    <row r="378" spans="1:6" x14ac:dyDescent="0.55000000000000004">
      <c r="A378" s="57"/>
      <c r="B378" s="58"/>
      <c r="C378" s="58"/>
      <c r="D378" s="58"/>
      <c r="E378" s="58"/>
      <c r="F378" s="59"/>
    </row>
    <row r="379" spans="1:6" x14ac:dyDescent="0.55000000000000004">
      <c r="A379" s="57"/>
      <c r="B379" s="58"/>
      <c r="C379" s="58"/>
      <c r="D379" s="58"/>
      <c r="E379" s="58"/>
      <c r="F379" s="59"/>
    </row>
    <row r="380" spans="1:6" x14ac:dyDescent="0.55000000000000004">
      <c r="A380" s="57"/>
      <c r="B380" s="58"/>
      <c r="C380" s="58"/>
      <c r="D380" s="58"/>
      <c r="E380" s="58"/>
      <c r="F380" s="59"/>
    </row>
    <row r="381" spans="1:6" x14ac:dyDescent="0.55000000000000004">
      <c r="A381" s="57"/>
      <c r="B381" s="58"/>
      <c r="C381" s="58"/>
      <c r="D381" s="58"/>
      <c r="E381" s="58"/>
      <c r="F381" s="59"/>
    </row>
    <row r="382" spans="1:6" x14ac:dyDescent="0.55000000000000004">
      <c r="A382" s="57"/>
      <c r="B382" s="58"/>
      <c r="C382" s="58"/>
      <c r="D382" s="58"/>
      <c r="E382" s="58"/>
      <c r="F382" s="59"/>
    </row>
    <row r="383" spans="1:6" x14ac:dyDescent="0.55000000000000004">
      <c r="A383" s="57"/>
      <c r="B383" s="58"/>
      <c r="C383" s="58"/>
      <c r="D383" s="58"/>
      <c r="E383" s="58"/>
      <c r="F383" s="59"/>
    </row>
    <row r="384" spans="1:6" x14ac:dyDescent="0.55000000000000004">
      <c r="A384" s="57"/>
      <c r="B384" s="58"/>
      <c r="C384" s="58"/>
      <c r="D384" s="58"/>
      <c r="E384" s="58"/>
      <c r="F384" s="59"/>
    </row>
    <row r="385" spans="1:6" x14ac:dyDescent="0.55000000000000004">
      <c r="A385" s="57"/>
      <c r="B385" s="58"/>
      <c r="C385" s="58"/>
      <c r="D385" s="58"/>
      <c r="E385" s="58"/>
      <c r="F385" s="59"/>
    </row>
    <row r="386" spans="1:6" x14ac:dyDescent="0.55000000000000004">
      <c r="A386" s="57"/>
      <c r="B386" s="58"/>
      <c r="C386" s="58"/>
      <c r="D386" s="58"/>
      <c r="E386" s="58"/>
      <c r="F386" s="59"/>
    </row>
    <row r="387" spans="1:6" x14ac:dyDescent="0.55000000000000004">
      <c r="A387" s="57"/>
      <c r="B387" s="58"/>
      <c r="C387" s="58"/>
      <c r="D387" s="58"/>
      <c r="E387" s="58"/>
      <c r="F387" s="59"/>
    </row>
    <row r="388" spans="1:6" x14ac:dyDescent="0.55000000000000004">
      <c r="A388" s="57"/>
      <c r="B388" s="58"/>
      <c r="C388" s="58"/>
      <c r="D388" s="58"/>
      <c r="E388" s="58"/>
      <c r="F388" s="59"/>
    </row>
    <row r="389" spans="1:6" x14ac:dyDescent="0.55000000000000004">
      <c r="A389" s="57"/>
      <c r="B389" s="58"/>
      <c r="C389" s="58"/>
      <c r="D389" s="58"/>
      <c r="E389" s="58"/>
      <c r="F389" s="59"/>
    </row>
    <row r="390" spans="1:6" x14ac:dyDescent="0.55000000000000004">
      <c r="A390" s="57"/>
      <c r="B390" s="58"/>
      <c r="C390" s="58"/>
      <c r="D390" s="58"/>
      <c r="E390" s="58"/>
      <c r="F390" s="59"/>
    </row>
    <row r="391" spans="1:6" x14ac:dyDescent="0.55000000000000004">
      <c r="A391" s="57"/>
      <c r="B391" s="58"/>
      <c r="C391" s="58"/>
      <c r="D391" s="58"/>
      <c r="E391" s="58"/>
      <c r="F391" s="59"/>
    </row>
    <row r="392" spans="1:6" x14ac:dyDescent="0.55000000000000004">
      <c r="A392" s="57"/>
      <c r="B392" s="58"/>
      <c r="C392" s="58"/>
      <c r="D392" s="58"/>
      <c r="E392" s="58"/>
      <c r="F392" s="59"/>
    </row>
    <row r="393" spans="1:6" x14ac:dyDescent="0.55000000000000004">
      <c r="A393" s="57"/>
      <c r="B393" s="58"/>
      <c r="C393" s="58"/>
      <c r="D393" s="58"/>
      <c r="E393" s="58"/>
      <c r="F393" s="59"/>
    </row>
    <row r="394" spans="1:6" x14ac:dyDescent="0.55000000000000004">
      <c r="A394" s="57"/>
      <c r="B394" s="58"/>
      <c r="C394" s="58"/>
      <c r="D394" s="58"/>
      <c r="E394" s="58"/>
      <c r="F394" s="59"/>
    </row>
    <row r="395" spans="1:6" x14ac:dyDescent="0.55000000000000004">
      <c r="A395" s="57"/>
      <c r="B395" s="58"/>
      <c r="C395" s="58"/>
      <c r="D395" s="58"/>
      <c r="E395" s="58"/>
      <c r="F395" s="59"/>
    </row>
    <row r="396" spans="1:6" x14ac:dyDescent="0.55000000000000004">
      <c r="A396" s="57"/>
      <c r="B396" s="58"/>
      <c r="C396" s="58"/>
      <c r="D396" s="58"/>
      <c r="E396" s="58"/>
      <c r="F396" s="59"/>
    </row>
    <row r="397" spans="1:6" x14ac:dyDescent="0.55000000000000004">
      <c r="A397" s="57"/>
      <c r="B397" s="58"/>
      <c r="C397" s="58"/>
      <c r="D397" s="58"/>
      <c r="E397" s="58"/>
      <c r="F397" s="59"/>
    </row>
    <row r="398" spans="1:6" x14ac:dyDescent="0.55000000000000004">
      <c r="A398" s="57"/>
      <c r="B398" s="58"/>
      <c r="C398" s="58"/>
      <c r="D398" s="58"/>
      <c r="E398" s="58"/>
      <c r="F398" s="59"/>
    </row>
    <row r="399" spans="1:6" x14ac:dyDescent="0.55000000000000004">
      <c r="A399" s="57"/>
      <c r="B399" s="58"/>
      <c r="C399" s="58"/>
      <c r="D399" s="58"/>
      <c r="E399" s="58"/>
      <c r="F399" s="59"/>
    </row>
    <row r="400" spans="1:6" x14ac:dyDescent="0.55000000000000004">
      <c r="A400" s="57"/>
      <c r="B400" s="58"/>
      <c r="C400" s="58"/>
      <c r="D400" s="58"/>
      <c r="E400" s="58"/>
      <c r="F400" s="59"/>
    </row>
    <row r="401" spans="1:6" x14ac:dyDescent="0.55000000000000004">
      <c r="A401" s="57"/>
      <c r="B401" s="58"/>
      <c r="C401" s="58"/>
      <c r="D401" s="58"/>
      <c r="E401" s="58"/>
      <c r="F401" s="59"/>
    </row>
    <row r="402" spans="1:6" x14ac:dyDescent="0.55000000000000004">
      <c r="A402" s="57"/>
      <c r="B402" s="58"/>
      <c r="C402" s="58"/>
      <c r="D402" s="58"/>
      <c r="E402" s="58"/>
      <c r="F402" s="59"/>
    </row>
    <row r="403" spans="1:6" x14ac:dyDescent="0.55000000000000004">
      <c r="A403" s="57"/>
      <c r="B403" s="58"/>
      <c r="C403" s="58"/>
      <c r="D403" s="58"/>
      <c r="E403" s="58"/>
      <c r="F403" s="59"/>
    </row>
    <row r="404" spans="1:6" x14ac:dyDescent="0.55000000000000004">
      <c r="A404" s="57"/>
      <c r="B404" s="58"/>
      <c r="C404" s="58"/>
      <c r="D404" s="58"/>
      <c r="E404" s="58"/>
      <c r="F404" s="59"/>
    </row>
    <row r="405" spans="1:6" x14ac:dyDescent="0.55000000000000004">
      <c r="A405" s="57"/>
      <c r="B405" s="58"/>
      <c r="C405" s="58"/>
      <c r="D405" s="58"/>
      <c r="E405" s="58"/>
      <c r="F405" s="59"/>
    </row>
    <row r="406" spans="1:6" x14ac:dyDescent="0.55000000000000004">
      <c r="A406" s="57"/>
      <c r="B406" s="58"/>
      <c r="C406" s="58"/>
      <c r="D406" s="58"/>
      <c r="E406" s="58"/>
      <c r="F406" s="59"/>
    </row>
    <row r="407" spans="1:6" x14ac:dyDescent="0.55000000000000004">
      <c r="A407" s="57"/>
      <c r="B407" s="58"/>
      <c r="C407" s="58"/>
      <c r="D407" s="58"/>
      <c r="E407" s="58"/>
      <c r="F407" s="59"/>
    </row>
    <row r="408" spans="1:6" x14ac:dyDescent="0.55000000000000004">
      <c r="A408" s="57"/>
      <c r="B408" s="58"/>
      <c r="C408" s="58"/>
      <c r="D408" s="58"/>
      <c r="E408" s="58"/>
      <c r="F408" s="59"/>
    </row>
    <row r="409" spans="1:6" x14ac:dyDescent="0.55000000000000004">
      <c r="A409" s="57"/>
      <c r="B409" s="58"/>
      <c r="C409" s="58"/>
      <c r="D409" s="58"/>
      <c r="E409" s="58"/>
      <c r="F409" s="59"/>
    </row>
    <row r="410" spans="1:6" x14ac:dyDescent="0.55000000000000004">
      <c r="A410" s="57"/>
      <c r="B410" s="58"/>
      <c r="C410" s="58"/>
      <c r="D410" s="58"/>
      <c r="E410" s="58"/>
      <c r="F410" s="59"/>
    </row>
    <row r="411" spans="1:6" x14ac:dyDescent="0.55000000000000004">
      <c r="A411" s="57"/>
      <c r="B411" s="58"/>
      <c r="C411" s="58"/>
      <c r="D411" s="58"/>
      <c r="E411" s="58"/>
      <c r="F411" s="59"/>
    </row>
    <row r="412" spans="1:6" x14ac:dyDescent="0.55000000000000004">
      <c r="A412" s="57"/>
      <c r="B412" s="58"/>
      <c r="C412" s="58"/>
      <c r="D412" s="58"/>
      <c r="E412" s="58"/>
      <c r="F412" s="59"/>
    </row>
    <row r="413" spans="1:6" x14ac:dyDescent="0.55000000000000004">
      <c r="A413" s="57"/>
      <c r="B413" s="58"/>
      <c r="C413" s="58"/>
      <c r="D413" s="58"/>
      <c r="E413" s="58"/>
      <c r="F413" s="59"/>
    </row>
    <row r="414" spans="1:6" x14ac:dyDescent="0.55000000000000004">
      <c r="A414" s="57"/>
      <c r="B414" s="58"/>
      <c r="C414" s="58"/>
      <c r="D414" s="58"/>
      <c r="E414" s="58"/>
      <c r="F414" s="59"/>
    </row>
    <row r="415" spans="1:6" x14ac:dyDescent="0.55000000000000004">
      <c r="A415" s="57"/>
      <c r="B415" s="58"/>
      <c r="C415" s="58"/>
      <c r="D415" s="58"/>
      <c r="E415" s="58"/>
      <c r="F415" s="59"/>
    </row>
    <row r="416" spans="1:6" x14ac:dyDescent="0.55000000000000004">
      <c r="A416" s="57"/>
      <c r="B416" s="58"/>
      <c r="C416" s="58"/>
      <c r="D416" s="58"/>
      <c r="E416" s="58"/>
      <c r="F416" s="59"/>
    </row>
    <row r="417" spans="1:6" x14ac:dyDescent="0.55000000000000004">
      <c r="A417" s="57"/>
      <c r="B417" s="58"/>
      <c r="C417" s="58"/>
      <c r="D417" s="58"/>
      <c r="E417" s="58"/>
      <c r="F417" s="59"/>
    </row>
    <row r="418" spans="1:6" x14ac:dyDescent="0.55000000000000004">
      <c r="A418" s="57"/>
      <c r="B418" s="58"/>
      <c r="C418" s="58"/>
      <c r="D418" s="58"/>
      <c r="E418" s="58"/>
      <c r="F418" s="59"/>
    </row>
    <row r="419" spans="1:6" x14ac:dyDescent="0.55000000000000004">
      <c r="A419" s="57"/>
      <c r="B419" s="58"/>
      <c r="C419" s="58"/>
      <c r="D419" s="58"/>
      <c r="E419" s="58"/>
      <c r="F419" s="59"/>
    </row>
    <row r="420" spans="1:6" x14ac:dyDescent="0.55000000000000004">
      <c r="A420" s="57"/>
      <c r="B420" s="58"/>
      <c r="C420" s="58"/>
      <c r="D420" s="58"/>
      <c r="E420" s="58"/>
      <c r="F420" s="59"/>
    </row>
    <row r="421" spans="1:6" x14ac:dyDescent="0.55000000000000004">
      <c r="A421" s="57"/>
      <c r="B421" s="58"/>
      <c r="C421" s="58"/>
      <c r="D421" s="58"/>
      <c r="E421" s="58"/>
      <c r="F421" s="59"/>
    </row>
    <row r="422" spans="1:6" x14ac:dyDescent="0.55000000000000004">
      <c r="A422" s="57"/>
      <c r="B422" s="58"/>
      <c r="C422" s="58"/>
      <c r="D422" s="58"/>
      <c r="E422" s="58"/>
      <c r="F422" s="59"/>
    </row>
    <row r="423" spans="1:6" x14ac:dyDescent="0.55000000000000004">
      <c r="A423" s="57"/>
      <c r="B423" s="58"/>
      <c r="C423" s="58"/>
      <c r="D423" s="58"/>
      <c r="E423" s="58"/>
      <c r="F423" s="59"/>
    </row>
    <row r="424" spans="1:6" x14ac:dyDescent="0.55000000000000004">
      <c r="A424" s="57"/>
      <c r="B424" s="58"/>
      <c r="C424" s="58"/>
      <c r="D424" s="58"/>
      <c r="E424" s="58"/>
      <c r="F424" s="59"/>
    </row>
    <row r="425" spans="1:6" x14ac:dyDescent="0.55000000000000004">
      <c r="A425" s="57"/>
      <c r="B425" s="58"/>
      <c r="C425" s="58"/>
      <c r="D425" s="58"/>
      <c r="E425" s="58"/>
      <c r="F425" s="59"/>
    </row>
    <row r="426" spans="1:6" x14ac:dyDescent="0.55000000000000004">
      <c r="A426" s="57"/>
      <c r="B426" s="58"/>
      <c r="C426" s="58"/>
      <c r="D426" s="58"/>
      <c r="E426" s="58"/>
      <c r="F426" s="59"/>
    </row>
    <row r="427" spans="1:6" x14ac:dyDescent="0.55000000000000004">
      <c r="A427" s="57"/>
      <c r="B427" s="58"/>
      <c r="C427" s="58"/>
      <c r="D427" s="58"/>
      <c r="E427" s="58"/>
      <c r="F427" s="59"/>
    </row>
    <row r="428" spans="1:6" x14ac:dyDescent="0.55000000000000004">
      <c r="A428" s="57"/>
      <c r="B428" s="58"/>
      <c r="C428" s="58"/>
      <c r="D428" s="58"/>
      <c r="E428" s="58"/>
      <c r="F428" s="59"/>
    </row>
    <row r="429" spans="1:6" x14ac:dyDescent="0.55000000000000004">
      <c r="A429" s="57"/>
      <c r="B429" s="58"/>
      <c r="C429" s="58"/>
      <c r="D429" s="58"/>
      <c r="E429" s="58"/>
      <c r="F429" s="59"/>
    </row>
    <row r="430" spans="1:6" x14ac:dyDescent="0.55000000000000004">
      <c r="A430" s="57"/>
      <c r="B430" s="58"/>
      <c r="C430" s="58"/>
      <c r="D430" s="58"/>
      <c r="E430" s="58"/>
      <c r="F430" s="59"/>
    </row>
    <row r="431" spans="1:6" x14ac:dyDescent="0.55000000000000004">
      <c r="A431" s="57"/>
      <c r="B431" s="58"/>
      <c r="C431" s="58"/>
      <c r="D431" s="58"/>
      <c r="E431" s="58"/>
      <c r="F431" s="59"/>
    </row>
    <row r="432" spans="1:6" x14ac:dyDescent="0.55000000000000004">
      <c r="A432" s="57"/>
      <c r="B432" s="58"/>
      <c r="C432" s="58"/>
      <c r="D432" s="58"/>
      <c r="E432" s="58"/>
      <c r="F432" s="59"/>
    </row>
    <row r="433" spans="1:6" x14ac:dyDescent="0.55000000000000004">
      <c r="A433" s="57"/>
      <c r="B433" s="58"/>
      <c r="C433" s="58"/>
      <c r="D433" s="58"/>
      <c r="E433" s="58"/>
      <c r="F433" s="59"/>
    </row>
    <row r="434" spans="1:6" x14ac:dyDescent="0.55000000000000004">
      <c r="A434" s="57"/>
      <c r="B434" s="58"/>
      <c r="C434" s="58"/>
      <c r="D434" s="58"/>
      <c r="E434" s="58"/>
      <c r="F434" s="59"/>
    </row>
    <row r="435" spans="1:6" x14ac:dyDescent="0.55000000000000004">
      <c r="A435" s="57"/>
      <c r="B435" s="58"/>
      <c r="C435" s="58"/>
      <c r="D435" s="58"/>
      <c r="E435" s="58"/>
      <c r="F435" s="59"/>
    </row>
    <row r="436" spans="1:6" x14ac:dyDescent="0.55000000000000004">
      <c r="A436" s="57"/>
      <c r="B436" s="58"/>
      <c r="C436" s="58"/>
      <c r="D436" s="58"/>
      <c r="E436" s="58"/>
      <c r="F436" s="59"/>
    </row>
    <row r="437" spans="1:6" x14ac:dyDescent="0.55000000000000004">
      <c r="A437" s="57"/>
      <c r="B437" s="58"/>
      <c r="C437" s="58"/>
      <c r="D437" s="58"/>
      <c r="E437" s="58"/>
      <c r="F437" s="59"/>
    </row>
    <row r="438" spans="1:6" x14ac:dyDescent="0.55000000000000004">
      <c r="A438" s="57"/>
      <c r="B438" s="58"/>
      <c r="C438" s="58"/>
      <c r="D438" s="58"/>
      <c r="E438" s="58"/>
      <c r="F438" s="59"/>
    </row>
    <row r="439" spans="1:6" x14ac:dyDescent="0.55000000000000004">
      <c r="A439" s="57"/>
      <c r="B439" s="58"/>
      <c r="C439" s="58"/>
      <c r="D439" s="58"/>
      <c r="E439" s="58"/>
      <c r="F439" s="59"/>
    </row>
    <row r="440" spans="1:6" x14ac:dyDescent="0.55000000000000004">
      <c r="A440" s="57"/>
      <c r="B440" s="58"/>
      <c r="C440" s="58"/>
      <c r="D440" s="58"/>
      <c r="E440" s="58"/>
      <c r="F440" s="59"/>
    </row>
    <row r="441" spans="1:6" x14ac:dyDescent="0.55000000000000004">
      <c r="A441" s="57"/>
      <c r="B441" s="58"/>
      <c r="C441" s="58"/>
      <c r="D441" s="58"/>
      <c r="E441" s="58"/>
      <c r="F441" s="59"/>
    </row>
    <row r="442" spans="1:6" x14ac:dyDescent="0.55000000000000004">
      <c r="A442" s="57"/>
      <c r="B442" s="58"/>
      <c r="C442" s="58"/>
      <c r="D442" s="58"/>
      <c r="E442" s="58"/>
      <c r="F442" s="59"/>
    </row>
    <row r="443" spans="1:6" x14ac:dyDescent="0.55000000000000004">
      <c r="A443" s="57"/>
      <c r="B443" s="58"/>
      <c r="C443" s="58"/>
      <c r="D443" s="58"/>
      <c r="E443" s="58"/>
      <c r="F443" s="59"/>
    </row>
    <row r="444" spans="1:6" x14ac:dyDescent="0.55000000000000004">
      <c r="A444" s="57"/>
      <c r="B444" s="58"/>
      <c r="C444" s="58"/>
      <c r="D444" s="58"/>
      <c r="E444" s="58"/>
      <c r="F444" s="59"/>
    </row>
    <row r="445" spans="1:6" x14ac:dyDescent="0.55000000000000004">
      <c r="A445" s="57"/>
      <c r="B445" s="58"/>
      <c r="C445" s="58"/>
      <c r="D445" s="58"/>
      <c r="E445" s="58"/>
      <c r="F445" s="59"/>
    </row>
    <row r="446" spans="1:6" x14ac:dyDescent="0.55000000000000004">
      <c r="A446" s="57"/>
      <c r="B446" s="58"/>
      <c r="C446" s="58"/>
      <c r="D446" s="58"/>
      <c r="E446" s="58"/>
      <c r="F446" s="59"/>
    </row>
    <row r="447" spans="1:6" x14ac:dyDescent="0.55000000000000004">
      <c r="A447" s="57"/>
      <c r="B447" s="58"/>
      <c r="C447" s="58"/>
      <c r="D447" s="58"/>
      <c r="E447" s="58"/>
      <c r="F447" s="59"/>
    </row>
    <row r="448" spans="1:6" x14ac:dyDescent="0.55000000000000004">
      <c r="A448" s="57"/>
      <c r="B448" s="58"/>
      <c r="C448" s="58"/>
      <c r="D448" s="58"/>
      <c r="E448" s="58"/>
      <c r="F448" s="59"/>
    </row>
    <row r="449" spans="1:6" x14ac:dyDescent="0.55000000000000004">
      <c r="A449" s="57"/>
      <c r="B449" s="58"/>
      <c r="C449" s="58"/>
      <c r="D449" s="58"/>
      <c r="E449" s="58"/>
      <c r="F449" s="59"/>
    </row>
    <row r="450" spans="1:6" x14ac:dyDescent="0.55000000000000004">
      <c r="A450" s="57"/>
      <c r="B450" s="58"/>
      <c r="C450" s="58"/>
      <c r="D450" s="58"/>
      <c r="E450" s="58"/>
      <c r="F450" s="59"/>
    </row>
    <row r="451" spans="1:6" x14ac:dyDescent="0.55000000000000004">
      <c r="A451" s="57"/>
      <c r="B451" s="58"/>
      <c r="C451" s="58"/>
      <c r="D451" s="58"/>
      <c r="E451" s="58"/>
      <c r="F451" s="59"/>
    </row>
    <row r="452" spans="1:6" x14ac:dyDescent="0.55000000000000004">
      <c r="A452" s="57"/>
      <c r="B452" s="58"/>
      <c r="C452" s="58"/>
      <c r="D452" s="58"/>
      <c r="E452" s="58"/>
      <c r="F452" s="59"/>
    </row>
    <row r="453" spans="1:6" x14ac:dyDescent="0.55000000000000004">
      <c r="A453" s="57"/>
      <c r="B453" s="58"/>
      <c r="C453" s="58"/>
      <c r="D453" s="58"/>
      <c r="E453" s="58"/>
      <c r="F453" s="59"/>
    </row>
    <row r="454" spans="1:6" x14ac:dyDescent="0.55000000000000004">
      <c r="A454" s="57"/>
      <c r="B454" s="58"/>
      <c r="C454" s="58"/>
      <c r="D454" s="58"/>
      <c r="E454" s="58"/>
      <c r="F454" s="59"/>
    </row>
    <row r="455" spans="1:6" x14ac:dyDescent="0.55000000000000004">
      <c r="A455" s="57"/>
      <c r="B455" s="58"/>
      <c r="C455" s="58"/>
      <c r="D455" s="58"/>
      <c r="E455" s="58"/>
      <c r="F455" s="59"/>
    </row>
    <row r="456" spans="1:6" x14ac:dyDescent="0.55000000000000004">
      <c r="A456" s="57"/>
      <c r="B456" s="58"/>
      <c r="C456" s="58"/>
      <c r="D456" s="58"/>
      <c r="E456" s="58"/>
      <c r="F456" s="59"/>
    </row>
    <row r="457" spans="1:6" x14ac:dyDescent="0.55000000000000004">
      <c r="A457" s="57"/>
      <c r="B457" s="58"/>
      <c r="C457" s="58"/>
      <c r="D457" s="58"/>
      <c r="E457" s="58"/>
      <c r="F457" s="59"/>
    </row>
    <row r="458" spans="1:6" x14ac:dyDescent="0.55000000000000004">
      <c r="A458" s="57"/>
      <c r="B458" s="58"/>
      <c r="C458" s="58"/>
      <c r="D458" s="58"/>
      <c r="E458" s="58"/>
      <c r="F458" s="59"/>
    </row>
    <row r="459" spans="1:6" x14ac:dyDescent="0.55000000000000004">
      <c r="A459" s="57"/>
      <c r="B459" s="58"/>
      <c r="C459" s="58"/>
      <c r="D459" s="58"/>
      <c r="E459" s="58"/>
      <c r="F459" s="59"/>
    </row>
    <row r="460" spans="1:6" x14ac:dyDescent="0.55000000000000004">
      <c r="A460" s="57"/>
      <c r="B460" s="58"/>
      <c r="C460" s="58"/>
      <c r="D460" s="58"/>
      <c r="E460" s="58"/>
      <c r="F460" s="59"/>
    </row>
    <row r="461" spans="1:6" x14ac:dyDescent="0.55000000000000004">
      <c r="A461" s="57"/>
      <c r="B461" s="58"/>
      <c r="C461" s="58"/>
      <c r="D461" s="58"/>
      <c r="E461" s="58"/>
      <c r="F461" s="59"/>
    </row>
    <row r="462" spans="1:6" x14ac:dyDescent="0.55000000000000004">
      <c r="A462" s="57"/>
      <c r="B462" s="58"/>
      <c r="C462" s="58"/>
      <c r="D462" s="58"/>
      <c r="E462" s="58"/>
      <c r="F462" s="59"/>
    </row>
    <row r="463" spans="1:6" x14ac:dyDescent="0.55000000000000004">
      <c r="A463" s="57"/>
      <c r="B463" s="58"/>
      <c r="C463" s="58"/>
      <c r="D463" s="58"/>
      <c r="E463" s="58"/>
      <c r="F463" s="59"/>
    </row>
    <row r="464" spans="1:6" x14ac:dyDescent="0.55000000000000004">
      <c r="A464" s="57"/>
      <c r="B464" s="58"/>
      <c r="C464" s="58"/>
      <c r="D464" s="58"/>
      <c r="E464" s="58"/>
      <c r="F464" s="59"/>
    </row>
    <row r="465" spans="1:6" x14ac:dyDescent="0.55000000000000004">
      <c r="A465" s="57"/>
      <c r="B465" s="58"/>
      <c r="C465" s="58"/>
      <c r="D465" s="58"/>
      <c r="E465" s="58"/>
      <c r="F465" s="59"/>
    </row>
    <row r="466" spans="1:6" x14ac:dyDescent="0.55000000000000004">
      <c r="A466" s="57"/>
      <c r="B466" s="58"/>
      <c r="C466" s="58"/>
      <c r="D466" s="58"/>
      <c r="E466" s="58"/>
      <c r="F466" s="59"/>
    </row>
    <row r="467" spans="1:6" x14ac:dyDescent="0.55000000000000004">
      <c r="A467" s="57"/>
      <c r="B467" s="58"/>
      <c r="C467" s="58"/>
      <c r="D467" s="58"/>
      <c r="E467" s="58"/>
      <c r="F467" s="59"/>
    </row>
    <row r="468" spans="1:6" x14ac:dyDescent="0.55000000000000004">
      <c r="A468" s="57"/>
      <c r="B468" s="58"/>
      <c r="C468" s="58"/>
      <c r="D468" s="58"/>
      <c r="E468" s="58"/>
      <c r="F468" s="59"/>
    </row>
    <row r="469" spans="1:6" x14ac:dyDescent="0.55000000000000004">
      <c r="A469" s="57"/>
      <c r="B469" s="58"/>
      <c r="C469" s="58"/>
      <c r="D469" s="58"/>
      <c r="E469" s="58"/>
      <c r="F469" s="59"/>
    </row>
    <row r="470" spans="1:6" x14ac:dyDescent="0.55000000000000004">
      <c r="A470" s="57"/>
      <c r="B470" s="58"/>
      <c r="C470" s="58"/>
      <c r="D470" s="58"/>
      <c r="E470" s="58"/>
      <c r="F470" s="59"/>
    </row>
    <row r="471" spans="1:6" x14ac:dyDescent="0.55000000000000004">
      <c r="A471" s="57"/>
      <c r="B471" s="58"/>
      <c r="C471" s="58"/>
      <c r="D471" s="58"/>
      <c r="E471" s="58"/>
      <c r="F471" s="59"/>
    </row>
    <row r="472" spans="1:6" x14ac:dyDescent="0.55000000000000004">
      <c r="A472" s="57"/>
      <c r="B472" s="58"/>
      <c r="C472" s="58"/>
      <c r="D472" s="58"/>
      <c r="E472" s="58"/>
      <c r="F472" s="59"/>
    </row>
    <row r="473" spans="1:6" x14ac:dyDescent="0.55000000000000004">
      <c r="A473" s="57"/>
      <c r="B473" s="58"/>
      <c r="C473" s="58"/>
      <c r="D473" s="58"/>
      <c r="E473" s="58"/>
      <c r="F473" s="59"/>
    </row>
    <row r="474" spans="1:6" x14ac:dyDescent="0.55000000000000004">
      <c r="A474" s="57"/>
      <c r="B474" s="58"/>
      <c r="C474" s="58"/>
      <c r="D474" s="58"/>
      <c r="E474" s="58"/>
      <c r="F474" s="59"/>
    </row>
    <row r="475" spans="1:6" x14ac:dyDescent="0.55000000000000004">
      <c r="A475" s="57"/>
      <c r="B475" s="58"/>
      <c r="C475" s="58"/>
      <c r="D475" s="58"/>
      <c r="E475" s="58"/>
      <c r="F475" s="59"/>
    </row>
    <row r="476" spans="1:6" x14ac:dyDescent="0.55000000000000004">
      <c r="A476" s="57"/>
      <c r="B476" s="58"/>
      <c r="C476" s="58"/>
      <c r="D476" s="58"/>
      <c r="E476" s="58"/>
      <c r="F476" s="59"/>
    </row>
    <row r="477" spans="1:6" x14ac:dyDescent="0.55000000000000004">
      <c r="A477" s="57"/>
      <c r="B477" s="58"/>
      <c r="C477" s="58"/>
      <c r="D477" s="58"/>
      <c r="E477" s="58"/>
      <c r="F477" s="59"/>
    </row>
    <row r="478" spans="1:6" x14ac:dyDescent="0.55000000000000004">
      <c r="A478" s="57"/>
      <c r="B478" s="58"/>
      <c r="C478" s="58"/>
      <c r="D478" s="58"/>
      <c r="E478" s="58"/>
      <c r="F478" s="59"/>
    </row>
    <row r="479" spans="1:6" x14ac:dyDescent="0.55000000000000004">
      <c r="A479" s="57"/>
      <c r="B479" s="58"/>
      <c r="C479" s="58"/>
      <c r="D479" s="58"/>
      <c r="E479" s="58"/>
      <c r="F479" s="59"/>
    </row>
    <row r="480" spans="1:6" x14ac:dyDescent="0.55000000000000004">
      <c r="A480" s="57"/>
      <c r="B480" s="58"/>
      <c r="C480" s="58"/>
      <c r="D480" s="58"/>
      <c r="E480" s="58"/>
      <c r="F480" s="59"/>
    </row>
    <row r="481" spans="1:6" x14ac:dyDescent="0.55000000000000004">
      <c r="A481" s="57"/>
      <c r="B481" s="58"/>
      <c r="C481" s="58"/>
      <c r="D481" s="58"/>
      <c r="E481" s="58"/>
      <c r="F481" s="59"/>
    </row>
    <row r="482" spans="1:6" x14ac:dyDescent="0.55000000000000004">
      <c r="A482" s="57"/>
      <c r="B482" s="58"/>
      <c r="C482" s="58"/>
      <c r="D482" s="58"/>
      <c r="E482" s="58"/>
      <c r="F482" s="59"/>
    </row>
    <row r="483" spans="1:6" x14ac:dyDescent="0.55000000000000004">
      <c r="A483" s="57"/>
      <c r="B483" s="58"/>
      <c r="C483" s="58"/>
      <c r="D483" s="58"/>
      <c r="E483" s="58"/>
      <c r="F483" s="59"/>
    </row>
    <row r="484" spans="1:6" x14ac:dyDescent="0.55000000000000004">
      <c r="A484" s="57"/>
      <c r="B484" s="58"/>
      <c r="C484" s="58"/>
      <c r="D484" s="58"/>
      <c r="E484" s="58"/>
      <c r="F484" s="59"/>
    </row>
    <row r="485" spans="1:6" x14ac:dyDescent="0.55000000000000004">
      <c r="A485" s="57"/>
      <c r="B485" s="58"/>
      <c r="C485" s="58"/>
      <c r="D485" s="58"/>
      <c r="E485" s="58"/>
      <c r="F485" s="59"/>
    </row>
    <row r="486" spans="1:6" x14ac:dyDescent="0.55000000000000004">
      <c r="A486" s="57"/>
      <c r="B486" s="58"/>
      <c r="C486" s="58"/>
      <c r="D486" s="58"/>
      <c r="E486" s="58"/>
      <c r="F486" s="59"/>
    </row>
    <row r="487" spans="1:6" x14ac:dyDescent="0.55000000000000004">
      <c r="A487" s="57"/>
      <c r="B487" s="58"/>
      <c r="C487" s="58"/>
      <c r="D487" s="58"/>
      <c r="E487" s="58"/>
      <c r="F487" s="59"/>
    </row>
    <row r="488" spans="1:6" x14ac:dyDescent="0.55000000000000004">
      <c r="A488" s="57"/>
      <c r="B488" s="58"/>
      <c r="C488" s="58"/>
      <c r="D488" s="58"/>
      <c r="E488" s="58"/>
      <c r="F488" s="59"/>
    </row>
    <row r="489" spans="1:6" x14ac:dyDescent="0.55000000000000004">
      <c r="A489" s="57"/>
      <c r="B489" s="58"/>
      <c r="C489" s="58"/>
      <c r="D489" s="58"/>
      <c r="E489" s="58"/>
      <c r="F489" s="59"/>
    </row>
    <row r="490" spans="1:6" x14ac:dyDescent="0.55000000000000004">
      <c r="A490" s="57"/>
      <c r="B490" s="58"/>
      <c r="C490" s="58"/>
      <c r="D490" s="58"/>
      <c r="E490" s="58"/>
      <c r="F490" s="59"/>
    </row>
    <row r="491" spans="1:6" x14ac:dyDescent="0.55000000000000004">
      <c r="A491" s="57"/>
      <c r="B491" s="58"/>
      <c r="C491" s="58"/>
      <c r="D491" s="58"/>
      <c r="E491" s="58"/>
      <c r="F491" s="59"/>
    </row>
    <row r="492" spans="1:6" x14ac:dyDescent="0.55000000000000004">
      <c r="A492" s="57"/>
      <c r="B492" s="58"/>
      <c r="C492" s="58"/>
      <c r="D492" s="58"/>
      <c r="E492" s="58"/>
      <c r="F492" s="59"/>
    </row>
    <row r="493" spans="1:6" x14ac:dyDescent="0.55000000000000004">
      <c r="A493" s="57"/>
      <c r="B493" s="58"/>
      <c r="C493" s="58"/>
      <c r="D493" s="58"/>
      <c r="E493" s="58"/>
      <c r="F493" s="59"/>
    </row>
    <row r="494" spans="1:6" x14ac:dyDescent="0.55000000000000004">
      <c r="A494" s="57"/>
      <c r="B494" s="58"/>
      <c r="C494" s="58"/>
      <c r="D494" s="58"/>
      <c r="E494" s="58"/>
      <c r="F494" s="59"/>
    </row>
    <row r="495" spans="1:6" x14ac:dyDescent="0.55000000000000004">
      <c r="A495" s="57"/>
      <c r="B495" s="58"/>
      <c r="C495" s="58"/>
      <c r="D495" s="58"/>
      <c r="E495" s="58"/>
      <c r="F495" s="59"/>
    </row>
    <row r="496" spans="1:6" x14ac:dyDescent="0.55000000000000004">
      <c r="A496" s="57"/>
      <c r="B496" s="58"/>
      <c r="C496" s="58"/>
      <c r="D496" s="58"/>
      <c r="E496" s="58"/>
      <c r="F496" s="59"/>
    </row>
    <row r="497" spans="1:6" x14ac:dyDescent="0.55000000000000004">
      <c r="A497" s="57"/>
      <c r="B497" s="58"/>
      <c r="C497" s="58"/>
      <c r="D497" s="58"/>
      <c r="E497" s="58"/>
      <c r="F497" s="59"/>
    </row>
    <row r="498" spans="1:6" x14ac:dyDescent="0.55000000000000004">
      <c r="A498" s="57"/>
      <c r="B498" s="58"/>
      <c r="C498" s="58"/>
      <c r="D498" s="58"/>
      <c r="E498" s="58"/>
      <c r="F498" s="59"/>
    </row>
    <row r="499" spans="1:6" x14ac:dyDescent="0.55000000000000004">
      <c r="A499" s="57"/>
      <c r="B499" s="58"/>
      <c r="C499" s="58"/>
      <c r="D499" s="58"/>
      <c r="E499" s="58"/>
      <c r="F499" s="59"/>
    </row>
    <row r="500" spans="1:6" x14ac:dyDescent="0.55000000000000004">
      <c r="A500" s="57"/>
      <c r="B500" s="58"/>
      <c r="C500" s="58"/>
      <c r="D500" s="58"/>
      <c r="E500" s="58"/>
      <c r="F500" s="59"/>
    </row>
    <row r="501" spans="1:6" x14ac:dyDescent="0.55000000000000004">
      <c r="A501" s="57"/>
      <c r="B501" s="58"/>
      <c r="C501" s="58"/>
      <c r="D501" s="58"/>
      <c r="E501" s="58"/>
      <c r="F501" s="59"/>
    </row>
    <row r="502" spans="1:6" x14ac:dyDescent="0.55000000000000004">
      <c r="A502" s="57"/>
      <c r="B502" s="58"/>
      <c r="C502" s="58"/>
      <c r="D502" s="58"/>
      <c r="E502" s="58"/>
      <c r="F502" s="59"/>
    </row>
    <row r="503" spans="1:6" x14ac:dyDescent="0.55000000000000004">
      <c r="A503" s="57"/>
      <c r="B503" s="58"/>
      <c r="C503" s="58"/>
      <c r="D503" s="58"/>
      <c r="E503" s="58"/>
      <c r="F503" s="59"/>
    </row>
    <row r="504" spans="1:6" x14ac:dyDescent="0.55000000000000004">
      <c r="A504" s="57"/>
      <c r="B504" s="58"/>
      <c r="C504" s="58"/>
      <c r="D504" s="58"/>
      <c r="E504" s="58"/>
      <c r="F504" s="59"/>
    </row>
    <row r="505" spans="1:6" x14ac:dyDescent="0.55000000000000004">
      <c r="A505" s="57"/>
      <c r="B505" s="58"/>
      <c r="C505" s="58"/>
      <c r="D505" s="58"/>
      <c r="E505" s="58"/>
      <c r="F505" s="59"/>
    </row>
    <row r="506" spans="1:6" x14ac:dyDescent="0.55000000000000004">
      <c r="A506" s="57"/>
      <c r="B506" s="58"/>
      <c r="C506" s="58"/>
      <c r="D506" s="58"/>
      <c r="E506" s="58"/>
      <c r="F506" s="59"/>
    </row>
    <row r="507" spans="1:6" x14ac:dyDescent="0.55000000000000004">
      <c r="A507" s="57"/>
      <c r="B507" s="58"/>
      <c r="C507" s="58"/>
      <c r="D507" s="58"/>
      <c r="E507" s="58"/>
      <c r="F507" s="59"/>
    </row>
    <row r="508" spans="1:6" x14ac:dyDescent="0.55000000000000004">
      <c r="A508" s="57"/>
      <c r="B508" s="58"/>
      <c r="C508" s="58"/>
      <c r="D508" s="58"/>
      <c r="E508" s="58"/>
      <c r="F508" s="59"/>
    </row>
    <row r="509" spans="1:6" x14ac:dyDescent="0.55000000000000004">
      <c r="A509" s="57"/>
      <c r="B509" s="58"/>
      <c r="C509" s="58"/>
      <c r="D509" s="58"/>
      <c r="E509" s="58"/>
      <c r="F509" s="59"/>
    </row>
    <row r="510" spans="1:6" x14ac:dyDescent="0.55000000000000004">
      <c r="A510" s="57"/>
      <c r="B510" s="58"/>
      <c r="C510" s="58"/>
      <c r="D510" s="58"/>
      <c r="E510" s="58"/>
      <c r="F510" s="59"/>
    </row>
    <row r="511" spans="1:6" x14ac:dyDescent="0.55000000000000004">
      <c r="A511" s="57"/>
      <c r="B511" s="58"/>
      <c r="C511" s="58"/>
      <c r="D511" s="58"/>
      <c r="E511" s="58"/>
      <c r="F511" s="59"/>
    </row>
    <row r="512" spans="1:6" x14ac:dyDescent="0.55000000000000004">
      <c r="A512" s="57"/>
      <c r="B512" s="58"/>
      <c r="C512" s="58"/>
      <c r="D512" s="58"/>
      <c r="E512" s="58"/>
      <c r="F512" s="59"/>
    </row>
    <row r="513" spans="1:6" x14ac:dyDescent="0.55000000000000004">
      <c r="A513" s="57"/>
      <c r="B513" s="58"/>
      <c r="C513" s="58"/>
      <c r="D513" s="58"/>
      <c r="E513" s="58"/>
      <c r="F513" s="59"/>
    </row>
    <row r="514" spans="1:6" x14ac:dyDescent="0.55000000000000004">
      <c r="A514" s="57"/>
      <c r="B514" s="58"/>
      <c r="C514" s="58"/>
      <c r="D514" s="58"/>
      <c r="E514" s="58"/>
      <c r="F514" s="59"/>
    </row>
    <row r="515" spans="1:6" x14ac:dyDescent="0.55000000000000004">
      <c r="A515" s="57"/>
      <c r="B515" s="58"/>
      <c r="C515" s="58"/>
      <c r="D515" s="58"/>
      <c r="E515" s="58"/>
      <c r="F515" s="59"/>
    </row>
    <row r="516" spans="1:6" x14ac:dyDescent="0.55000000000000004">
      <c r="A516" s="57"/>
      <c r="B516" s="58"/>
      <c r="C516" s="58"/>
      <c r="D516" s="58"/>
      <c r="E516" s="58"/>
      <c r="F516" s="59"/>
    </row>
    <row r="517" spans="1:6" x14ac:dyDescent="0.55000000000000004">
      <c r="A517" s="57"/>
      <c r="B517" s="58"/>
      <c r="C517" s="58"/>
      <c r="D517" s="58"/>
      <c r="E517" s="58"/>
      <c r="F517" s="59"/>
    </row>
    <row r="518" spans="1:6" x14ac:dyDescent="0.55000000000000004">
      <c r="A518" s="57"/>
      <c r="B518" s="58"/>
      <c r="C518" s="58"/>
      <c r="D518" s="58"/>
      <c r="E518" s="58"/>
      <c r="F518" s="59"/>
    </row>
    <row r="519" spans="1:6" x14ac:dyDescent="0.55000000000000004">
      <c r="A519" s="57"/>
      <c r="B519" s="58"/>
      <c r="C519" s="58"/>
      <c r="D519" s="58"/>
      <c r="E519" s="58"/>
      <c r="F519" s="59"/>
    </row>
    <row r="520" spans="1:6" x14ac:dyDescent="0.55000000000000004">
      <c r="A520" s="57"/>
      <c r="B520" s="58"/>
      <c r="C520" s="58"/>
      <c r="D520" s="58"/>
      <c r="E520" s="58"/>
      <c r="F520" s="59"/>
    </row>
    <row r="521" spans="1:6" x14ac:dyDescent="0.55000000000000004">
      <c r="A521" s="57"/>
      <c r="B521" s="58"/>
      <c r="C521" s="58"/>
      <c r="D521" s="58"/>
      <c r="E521" s="58"/>
      <c r="F521" s="59"/>
    </row>
    <row r="522" spans="1:6" x14ac:dyDescent="0.55000000000000004">
      <c r="A522" s="57"/>
      <c r="B522" s="58"/>
      <c r="C522" s="58"/>
      <c r="D522" s="58"/>
      <c r="E522" s="58"/>
      <c r="F522" s="59"/>
    </row>
    <row r="523" spans="1:6" x14ac:dyDescent="0.55000000000000004">
      <c r="A523" s="57"/>
      <c r="B523" s="58"/>
      <c r="C523" s="58"/>
      <c r="D523" s="58"/>
      <c r="E523" s="58"/>
      <c r="F523" s="59"/>
    </row>
    <row r="524" spans="1:6" x14ac:dyDescent="0.55000000000000004">
      <c r="A524" s="57"/>
      <c r="B524" s="58"/>
      <c r="C524" s="58"/>
      <c r="D524" s="58"/>
      <c r="E524" s="58"/>
      <c r="F524" s="59"/>
    </row>
    <row r="525" spans="1:6" x14ac:dyDescent="0.55000000000000004">
      <c r="A525" s="57"/>
      <c r="B525" s="58"/>
      <c r="C525" s="58"/>
      <c r="D525" s="58"/>
      <c r="E525" s="58"/>
      <c r="F525" s="59"/>
    </row>
    <row r="526" spans="1:6" x14ac:dyDescent="0.55000000000000004">
      <c r="A526" s="57"/>
      <c r="B526" s="58"/>
      <c r="C526" s="58"/>
      <c r="D526" s="58"/>
      <c r="E526" s="58"/>
      <c r="F526" s="59"/>
    </row>
    <row r="527" spans="1:6" x14ac:dyDescent="0.55000000000000004">
      <c r="A527" s="57"/>
      <c r="B527" s="58"/>
      <c r="C527" s="58"/>
      <c r="D527" s="58"/>
      <c r="E527" s="58"/>
      <c r="F527" s="59"/>
    </row>
    <row r="528" spans="1:6" x14ac:dyDescent="0.55000000000000004">
      <c r="A528" s="57"/>
      <c r="B528" s="58"/>
      <c r="C528" s="58"/>
      <c r="D528" s="58"/>
      <c r="E528" s="58"/>
      <c r="F528" s="59"/>
    </row>
    <row r="529" spans="1:6" x14ac:dyDescent="0.55000000000000004">
      <c r="A529" s="57"/>
      <c r="B529" s="58"/>
      <c r="C529" s="58"/>
      <c r="D529" s="58"/>
      <c r="E529" s="58"/>
      <c r="F529" s="59"/>
    </row>
    <row r="530" spans="1:6" x14ac:dyDescent="0.55000000000000004">
      <c r="A530" s="57"/>
      <c r="B530" s="58"/>
      <c r="C530" s="58"/>
      <c r="D530" s="58"/>
      <c r="E530" s="58"/>
      <c r="F530" s="59"/>
    </row>
    <row r="531" spans="1:6" x14ac:dyDescent="0.55000000000000004">
      <c r="A531" s="57"/>
      <c r="B531" s="58"/>
      <c r="C531" s="58"/>
      <c r="D531" s="58"/>
      <c r="E531" s="58"/>
      <c r="F531" s="59"/>
    </row>
    <row r="532" spans="1:6" x14ac:dyDescent="0.55000000000000004">
      <c r="A532" s="57"/>
      <c r="B532" s="58"/>
      <c r="C532" s="58"/>
      <c r="D532" s="58"/>
      <c r="E532" s="58"/>
      <c r="F532" s="59"/>
    </row>
    <row r="533" spans="1:6" x14ac:dyDescent="0.55000000000000004">
      <c r="A533" s="57"/>
      <c r="B533" s="58"/>
      <c r="C533" s="58"/>
      <c r="D533" s="58"/>
      <c r="E533" s="58"/>
      <c r="F533" s="59"/>
    </row>
    <row r="534" spans="1:6" x14ac:dyDescent="0.55000000000000004">
      <c r="A534" s="57"/>
      <c r="B534" s="58"/>
      <c r="C534" s="58"/>
      <c r="D534" s="58"/>
      <c r="E534" s="58"/>
      <c r="F534" s="59"/>
    </row>
    <row r="535" spans="1:6" x14ac:dyDescent="0.55000000000000004">
      <c r="A535" s="57"/>
      <c r="B535" s="58"/>
      <c r="C535" s="58"/>
      <c r="D535" s="58"/>
      <c r="E535" s="58"/>
      <c r="F535" s="59"/>
    </row>
    <row r="536" spans="1:6" x14ac:dyDescent="0.55000000000000004">
      <c r="A536" s="57"/>
      <c r="B536" s="58"/>
      <c r="C536" s="58"/>
      <c r="D536" s="58"/>
      <c r="E536" s="58"/>
      <c r="F536" s="59"/>
    </row>
  </sheetData>
  <autoFilter ref="A1:H536" xr:uid="{3767B89D-BBCD-4A8E-8534-B45239C5D7EF}"/>
  <phoneticPr fontId="6" type="noConversion"/>
  <dataValidations count="1">
    <dataValidation type="list" allowBlank="1" showInputMessage="1" showErrorMessage="1" sqref="C1:C1048576" xr:uid="{BEECDBE7-0C02-48A0-BBDB-BE7D0F16A6C9}">
      <formula1>"машки,женски"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2109C56-ADA1-491A-AC75-2B47B697BA60}">
          <x14:formula1>
            <xm:f>[RangListaKadetiJunioriU21EP2019.xlsx]Параметри!#REF!</xm:f>
          </x14:formula1>
          <xm:sqref>D1:D1048576</xm:sqref>
        </x14:dataValidation>
        <x14:dataValidation type="list" allowBlank="1" showInputMessage="1" showErrorMessage="1" xr:uid="{3D4ED376-E89B-4680-9748-E550B3FC6BBC}">
          <x14:formula1>
            <xm:f>Параметри!$F$2:$F$6</xm:f>
          </x14:formula1>
          <xm:sqref>E1:E1048576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B2D91-D5BB-4D14-9DD2-E9F60B031262}">
  <dimension ref="A2:S14"/>
  <sheetViews>
    <sheetView workbookViewId="0">
      <selection activeCell="P21" sqref="P21"/>
    </sheetView>
  </sheetViews>
  <sheetFormatPr defaultRowHeight="14.4" x14ac:dyDescent="0.55000000000000004"/>
  <cols>
    <col min="7" max="7" width="8.83984375" style="95"/>
  </cols>
  <sheetData>
    <row r="2" spans="1:19" x14ac:dyDescent="0.55000000000000004">
      <c r="A2" t="s">
        <v>276</v>
      </c>
      <c r="B2">
        <v>8</v>
      </c>
      <c r="C2" s="94">
        <v>8.1999999999999993</v>
      </c>
      <c r="D2">
        <v>7.9</v>
      </c>
      <c r="E2" s="93">
        <v>6.9</v>
      </c>
      <c r="F2">
        <v>8.1999999999999993</v>
      </c>
      <c r="G2" s="95">
        <f>B2+D2+F2</f>
        <v>24.1</v>
      </c>
      <c r="H2">
        <f>B2+D2+F2+E2</f>
        <v>31</v>
      </c>
      <c r="I2">
        <f>SUM(B2:F2)</f>
        <v>39.200000000000003</v>
      </c>
      <c r="L2" t="s">
        <v>279</v>
      </c>
      <c r="M2" s="93">
        <v>6.6</v>
      </c>
      <c r="N2">
        <v>7.3</v>
      </c>
      <c r="O2">
        <v>7</v>
      </c>
      <c r="P2">
        <v>6.7</v>
      </c>
      <c r="Q2" s="94">
        <v>7.8</v>
      </c>
      <c r="R2">
        <f>N2+O2+P2+M2</f>
        <v>27.6</v>
      </c>
      <c r="S2">
        <f>SUM(M2:Q2)</f>
        <v>35.4</v>
      </c>
    </row>
    <row r="3" spans="1:19" x14ac:dyDescent="0.55000000000000004">
      <c r="A3" t="s">
        <v>277</v>
      </c>
      <c r="B3" s="94">
        <v>8.1999999999999993</v>
      </c>
      <c r="C3">
        <v>8.1</v>
      </c>
      <c r="D3" s="93">
        <v>7.5</v>
      </c>
      <c r="E3">
        <v>7.7</v>
      </c>
      <c r="F3">
        <v>7.9</v>
      </c>
      <c r="G3" s="95">
        <f>C3+E3+F3</f>
        <v>23.700000000000003</v>
      </c>
      <c r="H3">
        <f>C3+E3+F3+D3</f>
        <v>31.200000000000003</v>
      </c>
      <c r="I3">
        <f>SUM(B3:F3)</f>
        <v>39.4</v>
      </c>
      <c r="L3" t="s">
        <v>280</v>
      </c>
      <c r="M3">
        <v>7.5</v>
      </c>
      <c r="N3" s="94">
        <v>7.6</v>
      </c>
      <c r="O3">
        <v>7.5</v>
      </c>
      <c r="P3">
        <v>7.2</v>
      </c>
      <c r="Q3" s="93">
        <v>7.1</v>
      </c>
      <c r="R3">
        <f>M3+O3+P3+Q3</f>
        <v>29.299999999999997</v>
      </c>
      <c r="S3">
        <f>SUM(M3:Q3)</f>
        <v>36.9</v>
      </c>
    </row>
    <row r="5" spans="1:19" x14ac:dyDescent="0.55000000000000004">
      <c r="A5" t="s">
        <v>278</v>
      </c>
      <c r="B5" s="94">
        <v>7.8</v>
      </c>
      <c r="C5">
        <v>7.6</v>
      </c>
      <c r="D5">
        <v>7.4</v>
      </c>
      <c r="E5" s="93">
        <v>7</v>
      </c>
      <c r="F5">
        <v>7.8</v>
      </c>
      <c r="G5" s="95">
        <f>C5+D5+F5</f>
        <v>22.8</v>
      </c>
      <c r="H5">
        <f>C5+D5+F5+E5</f>
        <v>29.8</v>
      </c>
      <c r="I5">
        <f>SUM(B5:F5)</f>
        <v>37.599999999999994</v>
      </c>
      <c r="L5" t="s">
        <v>281</v>
      </c>
      <c r="M5" s="93">
        <v>6.5</v>
      </c>
      <c r="N5">
        <v>7.3</v>
      </c>
      <c r="O5" s="94">
        <v>7.6</v>
      </c>
      <c r="P5">
        <v>7.4</v>
      </c>
      <c r="Q5">
        <v>7.6</v>
      </c>
      <c r="R5">
        <f>N5+P5+Q5+M5</f>
        <v>28.799999999999997</v>
      </c>
      <c r="S5">
        <f>SUM(M5:Q5)</f>
        <v>36.4</v>
      </c>
    </row>
    <row r="6" spans="1:19" x14ac:dyDescent="0.55000000000000004">
      <c r="A6" t="s">
        <v>277</v>
      </c>
      <c r="B6">
        <v>8</v>
      </c>
      <c r="C6">
        <v>7.9</v>
      </c>
      <c r="D6">
        <v>7.8</v>
      </c>
      <c r="E6" s="93">
        <v>7.6</v>
      </c>
      <c r="F6" s="94">
        <v>8.1</v>
      </c>
      <c r="G6" s="95">
        <f>B6+C6+D6</f>
        <v>23.7</v>
      </c>
      <c r="H6">
        <f>B6+C6+D6+E6</f>
        <v>31.299999999999997</v>
      </c>
      <c r="I6">
        <f>SUM(B6:F6)</f>
        <v>39.4</v>
      </c>
      <c r="L6" t="s">
        <v>280</v>
      </c>
      <c r="M6">
        <v>6.9</v>
      </c>
      <c r="N6" s="94">
        <v>7.1</v>
      </c>
      <c r="O6">
        <v>6.8</v>
      </c>
      <c r="P6" s="93">
        <v>6.7</v>
      </c>
      <c r="Q6">
        <v>6.9</v>
      </c>
      <c r="R6">
        <f>M6+O6+Q6+P6</f>
        <v>27.3</v>
      </c>
      <c r="S6">
        <f>SUM(M6:Q6)</f>
        <v>34.4</v>
      </c>
    </row>
    <row r="8" spans="1:19" x14ac:dyDescent="0.55000000000000004">
      <c r="A8" t="s">
        <v>278</v>
      </c>
      <c r="B8">
        <v>7.9</v>
      </c>
      <c r="C8" s="93">
        <v>7.4</v>
      </c>
      <c r="D8">
        <v>7.5</v>
      </c>
      <c r="E8">
        <v>7.7</v>
      </c>
      <c r="F8" s="94">
        <v>8</v>
      </c>
      <c r="G8" s="95">
        <f>B8+D8+E8</f>
        <v>23.1</v>
      </c>
      <c r="H8">
        <f>B8+C8+D8+E8</f>
        <v>30.5</v>
      </c>
      <c r="I8">
        <f>SUM(B8:F8)</f>
        <v>38.5</v>
      </c>
      <c r="L8" t="s">
        <v>281</v>
      </c>
      <c r="M8" s="93">
        <v>6.6</v>
      </c>
      <c r="N8" s="94">
        <v>7.5</v>
      </c>
      <c r="O8">
        <v>6.8</v>
      </c>
      <c r="P8">
        <v>7.1</v>
      </c>
      <c r="Q8">
        <v>7.3</v>
      </c>
      <c r="R8">
        <f>O8+P8+Q8+M8</f>
        <v>27.799999999999997</v>
      </c>
      <c r="S8">
        <f>SUM(M8:Q8)</f>
        <v>35.299999999999997</v>
      </c>
    </row>
    <row r="9" spans="1:19" x14ac:dyDescent="0.55000000000000004">
      <c r="A9" t="s">
        <v>276</v>
      </c>
      <c r="B9">
        <v>8</v>
      </c>
      <c r="C9">
        <v>7.6</v>
      </c>
      <c r="D9" s="93">
        <v>7.1</v>
      </c>
      <c r="E9">
        <v>7.3</v>
      </c>
      <c r="F9" s="94">
        <v>8.3000000000000007</v>
      </c>
      <c r="G9" s="95">
        <f>B9+C9+E9</f>
        <v>22.9</v>
      </c>
      <c r="H9">
        <f>B9+C9+D9+E9</f>
        <v>30</v>
      </c>
      <c r="I9">
        <f>SUM(B9:F9)</f>
        <v>38.299999999999997</v>
      </c>
      <c r="L9" t="s">
        <v>279</v>
      </c>
      <c r="M9" s="93">
        <v>6.3</v>
      </c>
      <c r="N9">
        <v>7.2</v>
      </c>
      <c r="O9">
        <v>7</v>
      </c>
      <c r="P9">
        <v>7.3</v>
      </c>
      <c r="Q9" s="94">
        <v>7.7</v>
      </c>
      <c r="R9">
        <f>N9+O9+P9+M9</f>
        <v>27.8</v>
      </c>
      <c r="S9">
        <f>SUM(M9:Q9)</f>
        <v>35.5</v>
      </c>
    </row>
    <row r="12" spans="1:19" x14ac:dyDescent="0.55000000000000004">
      <c r="F12" t="s">
        <v>277</v>
      </c>
      <c r="H12">
        <f>H3+H6</f>
        <v>62.5</v>
      </c>
      <c r="I12">
        <f>I3+I6</f>
        <v>78.8</v>
      </c>
      <c r="Q12" t="s">
        <v>281</v>
      </c>
      <c r="R12">
        <f>R5+R8</f>
        <v>56.599999999999994</v>
      </c>
      <c r="S12">
        <f>S5+S8</f>
        <v>71.699999999999989</v>
      </c>
    </row>
    <row r="13" spans="1:19" x14ac:dyDescent="0.55000000000000004">
      <c r="F13" t="s">
        <v>276</v>
      </c>
      <c r="H13">
        <f>H2+H9</f>
        <v>61</v>
      </c>
      <c r="I13">
        <f>I2+I9</f>
        <v>77.5</v>
      </c>
      <c r="Q13" t="s">
        <v>280</v>
      </c>
      <c r="R13">
        <f>R3+R6</f>
        <v>56.599999999999994</v>
      </c>
      <c r="S13">
        <f>S3+S6</f>
        <v>71.3</v>
      </c>
    </row>
    <row r="14" spans="1:19" x14ac:dyDescent="0.55000000000000004">
      <c r="F14" t="s">
        <v>278</v>
      </c>
      <c r="H14">
        <f>H5+H8</f>
        <v>60.3</v>
      </c>
      <c r="I14">
        <f>I5+I8</f>
        <v>76.099999999999994</v>
      </c>
      <c r="Q14" t="s">
        <v>279</v>
      </c>
      <c r="R14">
        <f>R2+R9</f>
        <v>55.400000000000006</v>
      </c>
      <c r="S14">
        <f>S2+S9</f>
        <v>70.900000000000006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Параметри</vt:lpstr>
      <vt:lpstr>Бодови</vt:lpstr>
      <vt:lpstr>Натпревари</vt:lpstr>
      <vt:lpstr>РезултатиНатпреварувачи</vt:lpstr>
      <vt:lpstr>РангЛиста</vt:lpstr>
      <vt:lpstr>KataDopolnitelno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2023-11-11T17:17:31Z</dcterms:modified>
  <cp:category/>
  <cp:contentStatus/>
</cp:coreProperties>
</file>